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viane.nguyen\Desktop\"/>
    </mc:Choice>
  </mc:AlternateContent>
  <xr:revisionPtr revIDLastSave="0" documentId="8_{8D20FF0F-E953-4FB1-8DC3-1C10E4C898DA}" xr6:coauthVersionLast="44" xr6:coauthVersionMax="44" xr10:uidLastSave="{00000000-0000-0000-0000-000000000000}"/>
  <bookViews>
    <workbookView xWindow="28680" yWindow="-120" windowWidth="29040" windowHeight="15840" firstSheet="9" activeTab="11" xr2:uid="{00000000-000D-0000-FFFF-FFFF00000000}"/>
  </bookViews>
  <sheets>
    <sheet name="Summary" sheetId="17" r:id="rId1"/>
    <sheet name="Box 6-Rent Increases" sheetId="1" r:id="rId2"/>
    <sheet name="Box 7-Gross Income" sheetId="2" r:id="rId3"/>
    <sheet name="Box 8-Taxes, Fees, and Insuranc" sheetId="6" r:id="rId4"/>
    <sheet name="Box 9-Management and Legal" sheetId="10" r:id="rId5"/>
    <sheet name="Box 10-Utilities" sheetId="5" r:id="rId6"/>
    <sheet name="Box 11-Maintenance and Repairs" sheetId="25" r:id="rId7"/>
    <sheet name="Box 12-Amortized Capital" sheetId="7" r:id="rId8"/>
    <sheet name="Box 13-New Capital Expense" sheetId="26" r:id="rId9"/>
    <sheet name="Box 14- Uninsured Damage" sheetId="11" r:id="rId10"/>
    <sheet name="Box 15-Deferred Maintenance" sheetId="12" r:id="rId11"/>
    <sheet name="Box 16-High or Low Expenses" sheetId="13" r:id="rId12"/>
    <sheet name="Validations" sheetId="21" state="hidden" r:id="rId13"/>
    <sheet name="Mail Merge" sheetId="24" state="hidden" r:id="rId14"/>
  </sheets>
  <definedNames>
    <definedName name="DateStamp">TEXT(TODAY(),"mm/dd/yyyy")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0" l="1"/>
  <c r="D28" i="10"/>
  <c r="D31" i="10"/>
  <c r="C14" i="10"/>
  <c r="C28" i="10"/>
  <c r="C31" i="10"/>
  <c r="L14" i="10"/>
  <c r="J14" i="10"/>
  <c r="A17" i="10"/>
  <c r="A6" i="10"/>
  <c r="G5" i="10"/>
  <c r="J5" i="10"/>
  <c r="L5" i="10"/>
  <c r="G6" i="10"/>
  <c r="J6" i="10"/>
  <c r="L6" i="10"/>
  <c r="A7" i="10"/>
  <c r="G7" i="10"/>
  <c r="J7" i="10"/>
  <c r="L7" i="10"/>
  <c r="J8" i="10"/>
  <c r="L8" i="10"/>
  <c r="J9" i="10"/>
  <c r="L9" i="10"/>
  <c r="J10" i="10"/>
  <c r="L10" i="10"/>
  <c r="J11" i="10"/>
  <c r="L11" i="10"/>
  <c r="J12" i="10"/>
  <c r="L12" i="10"/>
  <c r="J13" i="10"/>
  <c r="L13" i="10"/>
  <c r="A8" i="10"/>
  <c r="K28" i="10"/>
  <c r="A9" i="10"/>
  <c r="G8" i="10"/>
  <c r="O12" i="6"/>
  <c r="L12" i="6"/>
  <c r="A9" i="6"/>
  <c r="A10" i="6"/>
  <c r="A11" i="6"/>
  <c r="A12" i="6"/>
  <c r="I12" i="6"/>
  <c r="O11" i="6"/>
  <c r="L11" i="6"/>
  <c r="I11" i="6"/>
  <c r="O10" i="6"/>
  <c r="L10" i="6"/>
  <c r="I10" i="6"/>
  <c r="O9" i="6"/>
  <c r="L9" i="6"/>
  <c r="I9" i="6"/>
  <c r="G12" i="17"/>
  <c r="G14" i="17"/>
  <c r="G9" i="10"/>
  <c r="A10" i="10"/>
  <c r="G10" i="10"/>
  <c r="A11" i="10"/>
  <c r="H5" i="11"/>
  <c r="A6" i="11"/>
  <c r="H6" i="11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5" i="25"/>
  <c r="J8" i="5"/>
  <c r="A9" i="5"/>
  <c r="J9" i="5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O106" i="1"/>
  <c r="N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I8" i="6"/>
  <c r="I5" i="6"/>
  <c r="A6" i="6"/>
  <c r="I6" i="6"/>
  <c r="G20" i="2"/>
  <c r="A21" i="2"/>
  <c r="G21" i="2"/>
  <c r="A7" i="11"/>
  <c r="A8" i="11"/>
  <c r="G11" i="10"/>
  <c r="A12" i="10"/>
  <c r="A9" i="11"/>
  <c r="H8" i="11"/>
  <c r="A10" i="5"/>
  <c r="H7" i="11"/>
  <c r="A22" i="2"/>
  <c r="A7" i="6"/>
  <c r="A13" i="6"/>
  <c r="A14" i="6"/>
  <c r="A15" i="6"/>
  <c r="A16" i="6"/>
  <c r="I16" i="6"/>
  <c r="I7" i="6"/>
  <c r="G6" i="25"/>
  <c r="G5" i="25"/>
  <c r="P106" i="1"/>
  <c r="C9" i="2"/>
  <c r="A13" i="10"/>
  <c r="G12" i="10"/>
  <c r="A11" i="5"/>
  <c r="J10" i="5"/>
  <c r="A10" i="11"/>
  <c r="H9" i="11"/>
  <c r="A23" i="2"/>
  <c r="G22" i="2"/>
  <c r="I14" i="6"/>
  <c r="I13" i="6"/>
  <c r="I15" i="6"/>
  <c r="G7" i="25"/>
  <c r="M31" i="26"/>
  <c r="C31" i="26"/>
  <c r="Q30" i="26"/>
  <c r="R30" i="26"/>
  <c r="O30" i="26"/>
  <c r="G30" i="26"/>
  <c r="H30" i="26"/>
  <c r="F30" i="26"/>
  <c r="P30" i="26"/>
  <c r="S30" i="26"/>
  <c r="E30" i="26"/>
  <c r="Q29" i="26"/>
  <c r="R29" i="26"/>
  <c r="O29" i="26"/>
  <c r="G29" i="26"/>
  <c r="H29" i="26"/>
  <c r="F29" i="26"/>
  <c r="E29" i="26"/>
  <c r="Q28" i="26"/>
  <c r="R28" i="26"/>
  <c r="O28" i="26"/>
  <c r="G28" i="26"/>
  <c r="H28" i="26"/>
  <c r="F28" i="26"/>
  <c r="I28" i="26"/>
  <c r="E28" i="26"/>
  <c r="Q27" i="26"/>
  <c r="R27" i="26"/>
  <c r="O27" i="26"/>
  <c r="G27" i="26"/>
  <c r="H27" i="26"/>
  <c r="F27" i="26"/>
  <c r="P27" i="26"/>
  <c r="S27" i="26"/>
  <c r="E27" i="26"/>
  <c r="Q26" i="26"/>
  <c r="R26" i="26"/>
  <c r="O26" i="26"/>
  <c r="G26" i="26"/>
  <c r="H26" i="26"/>
  <c r="F26" i="26"/>
  <c r="P26" i="26"/>
  <c r="S26" i="26"/>
  <c r="E26" i="26"/>
  <c r="Q25" i="26"/>
  <c r="R25" i="26"/>
  <c r="O25" i="26"/>
  <c r="G25" i="26"/>
  <c r="H25" i="26"/>
  <c r="F25" i="26"/>
  <c r="I25" i="26"/>
  <c r="E25" i="26"/>
  <c r="Q24" i="26"/>
  <c r="R24" i="26"/>
  <c r="O24" i="26"/>
  <c r="F24" i="26"/>
  <c r="I24" i="26"/>
  <c r="G24" i="26"/>
  <c r="H24" i="26"/>
  <c r="P24" i="26"/>
  <c r="S24" i="26"/>
  <c r="E24" i="26"/>
  <c r="Q23" i="26"/>
  <c r="R23" i="26"/>
  <c r="O23" i="26"/>
  <c r="G23" i="26"/>
  <c r="H23" i="26"/>
  <c r="F23" i="26"/>
  <c r="I23" i="26"/>
  <c r="E23" i="26"/>
  <c r="Q22" i="26"/>
  <c r="R22" i="26"/>
  <c r="O22" i="26"/>
  <c r="G22" i="26"/>
  <c r="H22" i="26"/>
  <c r="F22" i="26"/>
  <c r="P22" i="26"/>
  <c r="S22" i="26"/>
  <c r="E22" i="26"/>
  <c r="Q21" i="26"/>
  <c r="R21" i="26"/>
  <c r="O21" i="26"/>
  <c r="G21" i="26"/>
  <c r="H21" i="26"/>
  <c r="F21" i="26"/>
  <c r="E21" i="26"/>
  <c r="Q20" i="26"/>
  <c r="R20" i="26"/>
  <c r="O20" i="26"/>
  <c r="G20" i="26"/>
  <c r="H20" i="26"/>
  <c r="F20" i="26"/>
  <c r="I20" i="26"/>
  <c r="E20" i="26"/>
  <c r="Q19" i="26"/>
  <c r="R19" i="26"/>
  <c r="O19" i="26"/>
  <c r="G19" i="26"/>
  <c r="H19" i="26"/>
  <c r="F19" i="26"/>
  <c r="P19" i="26"/>
  <c r="S19" i="26"/>
  <c r="E19" i="26"/>
  <c r="Q18" i="26"/>
  <c r="R18" i="26"/>
  <c r="O18" i="26"/>
  <c r="G18" i="26"/>
  <c r="H18" i="26"/>
  <c r="F18" i="26"/>
  <c r="E18" i="26"/>
  <c r="Q17" i="26"/>
  <c r="R17" i="26"/>
  <c r="O17" i="26"/>
  <c r="G17" i="26"/>
  <c r="H17" i="26"/>
  <c r="F17" i="26"/>
  <c r="I17" i="26"/>
  <c r="E17" i="26"/>
  <c r="Q16" i="26"/>
  <c r="R16" i="26"/>
  <c r="O16" i="26"/>
  <c r="G16" i="26"/>
  <c r="H16" i="26"/>
  <c r="F16" i="26"/>
  <c r="P16" i="26"/>
  <c r="S16" i="26"/>
  <c r="E16" i="26"/>
  <c r="Q15" i="26"/>
  <c r="R15" i="26"/>
  <c r="O15" i="26"/>
  <c r="G15" i="26"/>
  <c r="H15" i="26"/>
  <c r="F15" i="26"/>
  <c r="I15" i="26"/>
  <c r="E15" i="26"/>
  <c r="Q14" i="26"/>
  <c r="R14" i="26"/>
  <c r="O14" i="26"/>
  <c r="G14" i="26"/>
  <c r="H14" i="26"/>
  <c r="F14" i="26"/>
  <c r="P14" i="26"/>
  <c r="S14" i="26"/>
  <c r="E14" i="26"/>
  <c r="Q13" i="26"/>
  <c r="R13" i="26"/>
  <c r="O13" i="26"/>
  <c r="G13" i="26"/>
  <c r="H13" i="26"/>
  <c r="F13" i="26"/>
  <c r="E13" i="26"/>
  <c r="Q12" i="26"/>
  <c r="R12" i="26"/>
  <c r="O12" i="26"/>
  <c r="G12" i="26"/>
  <c r="H12" i="26"/>
  <c r="F12" i="26"/>
  <c r="I12" i="26"/>
  <c r="E12" i="26"/>
  <c r="Q11" i="26"/>
  <c r="R11" i="26"/>
  <c r="O11" i="26"/>
  <c r="G11" i="26"/>
  <c r="H11" i="26"/>
  <c r="F11" i="26"/>
  <c r="P11" i="26"/>
  <c r="S11" i="26"/>
  <c r="E11" i="26"/>
  <c r="Q10" i="26"/>
  <c r="R10" i="26"/>
  <c r="O10" i="26"/>
  <c r="G10" i="26"/>
  <c r="H10" i="26"/>
  <c r="F10" i="26"/>
  <c r="E10" i="26"/>
  <c r="Q9" i="26"/>
  <c r="R9" i="26"/>
  <c r="O9" i="26"/>
  <c r="G9" i="26"/>
  <c r="H9" i="26"/>
  <c r="F9" i="26"/>
  <c r="I9" i="26"/>
  <c r="E9" i="26"/>
  <c r="Q8" i="26"/>
  <c r="R8" i="26"/>
  <c r="O8" i="26"/>
  <c r="G8" i="26"/>
  <c r="H8" i="26"/>
  <c r="F8" i="26"/>
  <c r="I8" i="26"/>
  <c r="E8" i="26"/>
  <c r="Q7" i="26"/>
  <c r="R7" i="26"/>
  <c r="O7" i="26"/>
  <c r="G7" i="26"/>
  <c r="H7" i="26"/>
  <c r="F7" i="26"/>
  <c r="I7" i="26"/>
  <c r="E7" i="26"/>
  <c r="O6" i="26"/>
  <c r="F6" i="26"/>
  <c r="P6" i="26"/>
  <c r="E6" i="26"/>
  <c r="G6" i="26"/>
  <c r="H6" i="26"/>
  <c r="I6" i="26"/>
  <c r="A6" i="26"/>
  <c r="L6" i="26"/>
  <c r="O5" i="26"/>
  <c r="L5" i="26"/>
  <c r="F5" i="26"/>
  <c r="E5" i="26"/>
  <c r="I30" i="26"/>
  <c r="I11" i="26"/>
  <c r="T11" i="26"/>
  <c r="I14" i="26"/>
  <c r="P15" i="26"/>
  <c r="S15" i="26"/>
  <c r="T15" i="26"/>
  <c r="I22" i="26"/>
  <c r="G13" i="10"/>
  <c r="T14" i="26"/>
  <c r="A11" i="11"/>
  <c r="H10" i="11"/>
  <c r="A12" i="5"/>
  <c r="J11" i="5"/>
  <c r="A24" i="2"/>
  <c r="G23" i="2"/>
  <c r="G8" i="25"/>
  <c r="P9" i="26"/>
  <c r="S9" i="26"/>
  <c r="T9" i="26"/>
  <c r="P12" i="26"/>
  <c r="S12" i="26"/>
  <c r="T12" i="26"/>
  <c r="I16" i="26"/>
  <c r="T16" i="26"/>
  <c r="I19" i="26"/>
  <c r="T19" i="26"/>
  <c r="P20" i="26"/>
  <c r="S20" i="26"/>
  <c r="T20" i="26"/>
  <c r="P23" i="26"/>
  <c r="S23" i="26"/>
  <c r="T23" i="26"/>
  <c r="I27" i="26"/>
  <c r="T27" i="26"/>
  <c r="P28" i="26"/>
  <c r="S28" i="26"/>
  <c r="T28" i="26"/>
  <c r="K38" i="17"/>
  <c r="A7" i="26"/>
  <c r="L7" i="26"/>
  <c r="P8" i="26"/>
  <c r="S8" i="26"/>
  <c r="T8" i="26"/>
  <c r="C38" i="17"/>
  <c r="P7" i="26"/>
  <c r="S7" i="26"/>
  <c r="T7" i="26"/>
  <c r="P17" i="26"/>
  <c r="S17" i="26"/>
  <c r="P25" i="26"/>
  <c r="S25" i="26"/>
  <c r="T25" i="26"/>
  <c r="Q6" i="26"/>
  <c r="R6" i="26"/>
  <c r="S6" i="26"/>
  <c r="T6" i="26"/>
  <c r="T22" i="26"/>
  <c r="T24" i="26"/>
  <c r="P5" i="26"/>
  <c r="Q5" i="26"/>
  <c r="P29" i="26"/>
  <c r="S29" i="26"/>
  <c r="I29" i="26"/>
  <c r="T17" i="26"/>
  <c r="T30" i="26"/>
  <c r="P13" i="26"/>
  <c r="S13" i="26"/>
  <c r="I13" i="26"/>
  <c r="G5" i="26"/>
  <c r="I21" i="26"/>
  <c r="P21" i="26"/>
  <c r="S21" i="26"/>
  <c r="P10" i="26"/>
  <c r="S10" i="26"/>
  <c r="I10" i="26"/>
  <c r="P18" i="26"/>
  <c r="S18" i="26"/>
  <c r="I18" i="26"/>
  <c r="I26" i="26"/>
  <c r="T26" i="26"/>
  <c r="I62" i="25"/>
  <c r="M26" i="17"/>
  <c r="C62" i="25"/>
  <c r="D26" i="17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40" i="25"/>
  <c r="J39" i="25"/>
  <c r="J38" i="25"/>
  <c r="J37" i="25"/>
  <c r="J36" i="25"/>
  <c r="J35" i="25"/>
  <c r="I32" i="25"/>
  <c r="K26" i="17"/>
  <c r="C32" i="25"/>
  <c r="C26" i="17"/>
  <c r="J31" i="25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G14" i="10"/>
  <c r="L38" i="17"/>
  <c r="A12" i="11"/>
  <c r="H11" i="11"/>
  <c r="A8" i="26"/>
  <c r="L8" i="26"/>
  <c r="A13" i="5"/>
  <c r="J12" i="5"/>
  <c r="A25" i="2"/>
  <c r="G24" i="2"/>
  <c r="G9" i="25"/>
  <c r="T21" i="26"/>
  <c r="J62" i="25"/>
  <c r="N26" i="17"/>
  <c r="T13" i="26"/>
  <c r="T18" i="26"/>
  <c r="T29" i="26"/>
  <c r="A9" i="26"/>
  <c r="T10" i="26"/>
  <c r="H5" i="26"/>
  <c r="G31" i="26"/>
  <c r="Q31" i="26"/>
  <c r="R5" i="26"/>
  <c r="R31" i="26"/>
  <c r="J32" i="25"/>
  <c r="L26" i="17"/>
  <c r="E12" i="17"/>
  <c r="J18" i="10"/>
  <c r="I28" i="10"/>
  <c r="G106" i="1"/>
  <c r="E18" i="17"/>
  <c r="N67" i="5"/>
  <c r="N66" i="5"/>
  <c r="N65" i="5"/>
  <c r="N64" i="5"/>
  <c r="N63" i="5"/>
  <c r="N62" i="5"/>
  <c r="N61" i="5"/>
  <c r="N60" i="5"/>
  <c r="N59" i="5"/>
  <c r="N58" i="5"/>
  <c r="N57" i="5"/>
  <c r="N56" i="5"/>
  <c r="R67" i="5"/>
  <c r="R66" i="5"/>
  <c r="R65" i="5"/>
  <c r="R64" i="5"/>
  <c r="R63" i="5"/>
  <c r="R62" i="5"/>
  <c r="R61" i="5"/>
  <c r="R60" i="5"/>
  <c r="R59" i="5"/>
  <c r="R56" i="5"/>
  <c r="R57" i="5"/>
  <c r="R58" i="5"/>
  <c r="R68" i="5"/>
  <c r="R51" i="5"/>
  <c r="R50" i="5"/>
  <c r="R49" i="5"/>
  <c r="R48" i="5"/>
  <c r="R47" i="5"/>
  <c r="R46" i="5"/>
  <c r="R45" i="5"/>
  <c r="R44" i="5"/>
  <c r="R43" i="5"/>
  <c r="R42" i="5"/>
  <c r="R41" i="5"/>
  <c r="R40" i="5"/>
  <c r="R52" i="5"/>
  <c r="N51" i="5"/>
  <c r="N50" i="5"/>
  <c r="N49" i="5"/>
  <c r="N48" i="5"/>
  <c r="N47" i="5"/>
  <c r="N46" i="5"/>
  <c r="N45" i="5"/>
  <c r="N44" i="5"/>
  <c r="N43" i="5"/>
  <c r="N40" i="5"/>
  <c r="N41" i="5"/>
  <c r="N42" i="5"/>
  <c r="N52" i="5"/>
  <c r="R35" i="5"/>
  <c r="R34" i="5"/>
  <c r="R33" i="5"/>
  <c r="R32" i="5"/>
  <c r="R31" i="5"/>
  <c r="R30" i="5"/>
  <c r="R29" i="5"/>
  <c r="R28" i="5"/>
  <c r="R27" i="5"/>
  <c r="R26" i="5"/>
  <c r="R25" i="5"/>
  <c r="N35" i="5"/>
  <c r="N34" i="5"/>
  <c r="N33" i="5"/>
  <c r="N32" i="5"/>
  <c r="N31" i="5"/>
  <c r="N30" i="5"/>
  <c r="N29" i="5"/>
  <c r="N28" i="5"/>
  <c r="N27" i="5"/>
  <c r="N26" i="5"/>
  <c r="N24" i="5"/>
  <c r="N25" i="5"/>
  <c r="N36" i="5"/>
  <c r="R24" i="5"/>
  <c r="P20" i="5"/>
  <c r="Q20" i="5"/>
  <c r="P36" i="5"/>
  <c r="P52" i="5"/>
  <c r="P68" i="5"/>
  <c r="L20" i="5"/>
  <c r="M20" i="5"/>
  <c r="L36" i="5"/>
  <c r="L52" i="5"/>
  <c r="L68" i="5"/>
  <c r="K9" i="2"/>
  <c r="M17" i="17"/>
  <c r="L27" i="10"/>
  <c r="J27" i="10"/>
  <c r="C12" i="17"/>
  <c r="N15" i="2"/>
  <c r="C20" i="5"/>
  <c r="C36" i="5"/>
  <c r="C52" i="5"/>
  <c r="C68" i="5"/>
  <c r="D20" i="5"/>
  <c r="I9" i="2"/>
  <c r="K17" i="17"/>
  <c r="I66" i="2"/>
  <c r="I12" i="2"/>
  <c r="I96" i="2"/>
  <c r="I13" i="2"/>
  <c r="I126" i="2"/>
  <c r="I14" i="2"/>
  <c r="K17" i="6"/>
  <c r="K23" i="17"/>
  <c r="C66" i="2"/>
  <c r="C12" i="2"/>
  <c r="C96" i="2"/>
  <c r="C13" i="2"/>
  <c r="C126" i="2"/>
  <c r="C14" i="2"/>
  <c r="F5" i="7"/>
  <c r="O5" i="7"/>
  <c r="F6" i="7"/>
  <c r="O6" i="7"/>
  <c r="F7" i="7"/>
  <c r="P7" i="7"/>
  <c r="S7" i="7"/>
  <c r="F8" i="7"/>
  <c r="P8" i="7"/>
  <c r="S8" i="7"/>
  <c r="F9" i="7"/>
  <c r="P9" i="7"/>
  <c r="S9" i="7"/>
  <c r="F10" i="7"/>
  <c r="P10" i="7"/>
  <c r="S10" i="7"/>
  <c r="F11" i="7"/>
  <c r="I11" i="7"/>
  <c r="F12" i="7"/>
  <c r="P12" i="7"/>
  <c r="S12" i="7"/>
  <c r="F13" i="7"/>
  <c r="I13" i="7"/>
  <c r="F14" i="7"/>
  <c r="P14" i="7"/>
  <c r="S14" i="7"/>
  <c r="F15" i="7"/>
  <c r="P15" i="7"/>
  <c r="S15" i="7"/>
  <c r="F16" i="7"/>
  <c r="P16" i="7"/>
  <c r="S16" i="7"/>
  <c r="F17" i="7"/>
  <c r="P17" i="7"/>
  <c r="S17" i="7"/>
  <c r="F18" i="7"/>
  <c r="I18" i="7"/>
  <c r="F19" i="7"/>
  <c r="I19" i="7"/>
  <c r="F20" i="7"/>
  <c r="P20" i="7"/>
  <c r="S20" i="7"/>
  <c r="F21" i="7"/>
  <c r="I21" i="7"/>
  <c r="F22" i="7"/>
  <c r="P22" i="7"/>
  <c r="S22" i="7"/>
  <c r="F23" i="7"/>
  <c r="P23" i="7"/>
  <c r="S23" i="7"/>
  <c r="F24" i="7"/>
  <c r="P24" i="7"/>
  <c r="S24" i="7"/>
  <c r="F25" i="7"/>
  <c r="P25" i="7"/>
  <c r="S25" i="7"/>
  <c r="F26" i="7"/>
  <c r="P26" i="7"/>
  <c r="S26" i="7"/>
  <c r="F27" i="7"/>
  <c r="I27" i="7"/>
  <c r="F28" i="7"/>
  <c r="P28" i="7"/>
  <c r="S28" i="7"/>
  <c r="F29" i="7"/>
  <c r="I29" i="7"/>
  <c r="F30" i="7"/>
  <c r="P30" i="7"/>
  <c r="S30" i="7"/>
  <c r="C31" i="12"/>
  <c r="D31" i="12"/>
  <c r="L4" i="12"/>
  <c r="J4" i="12"/>
  <c r="K31" i="12"/>
  <c r="I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M31" i="13"/>
  <c r="K31" i="13"/>
  <c r="M30" i="13"/>
  <c r="K30" i="13"/>
  <c r="M29" i="13"/>
  <c r="K29" i="13"/>
  <c r="M28" i="13"/>
  <c r="K28" i="13"/>
  <c r="M27" i="13"/>
  <c r="K27" i="13"/>
  <c r="M26" i="13"/>
  <c r="K26" i="13"/>
  <c r="M25" i="13"/>
  <c r="K25" i="13"/>
  <c r="M24" i="13"/>
  <c r="K24" i="13"/>
  <c r="M23" i="13"/>
  <c r="K23" i="13"/>
  <c r="M22" i="13"/>
  <c r="K22" i="13"/>
  <c r="M21" i="13"/>
  <c r="K21" i="13"/>
  <c r="M20" i="13"/>
  <c r="K20" i="13"/>
  <c r="M19" i="13"/>
  <c r="K19" i="13"/>
  <c r="M18" i="13"/>
  <c r="K18" i="13"/>
  <c r="M17" i="13"/>
  <c r="K17" i="13"/>
  <c r="M16" i="13"/>
  <c r="K16" i="13"/>
  <c r="M15" i="13"/>
  <c r="K15" i="13"/>
  <c r="M14" i="13"/>
  <c r="K14" i="13"/>
  <c r="M13" i="13"/>
  <c r="K13" i="13"/>
  <c r="M12" i="13"/>
  <c r="K12" i="13"/>
  <c r="M11" i="13"/>
  <c r="K11" i="13"/>
  <c r="M10" i="13"/>
  <c r="K10" i="13"/>
  <c r="M9" i="13"/>
  <c r="K9" i="13"/>
  <c r="M8" i="13"/>
  <c r="K8" i="13"/>
  <c r="M7" i="13"/>
  <c r="K7" i="13"/>
  <c r="M6" i="13"/>
  <c r="K6" i="13"/>
  <c r="M5" i="13"/>
  <c r="M32" i="13"/>
  <c r="K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G33" i="1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A35" i="7"/>
  <c r="L35" i="7"/>
  <c r="L34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E5" i="7"/>
  <c r="A6" i="7"/>
  <c r="A7" i="7"/>
  <c r="L5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F68" i="5"/>
  <c r="R8" i="5"/>
  <c r="R9" i="5"/>
  <c r="R10" i="5"/>
  <c r="R11" i="5"/>
  <c r="R12" i="5"/>
  <c r="R13" i="5"/>
  <c r="R14" i="5"/>
  <c r="R15" i="5"/>
  <c r="R16" i="5"/>
  <c r="R17" i="5"/>
  <c r="R18" i="5"/>
  <c r="R19" i="5"/>
  <c r="O5" i="6"/>
  <c r="O6" i="6"/>
  <c r="O7" i="6"/>
  <c r="O8" i="6"/>
  <c r="O13" i="6"/>
  <c r="O14" i="6"/>
  <c r="O15" i="6"/>
  <c r="O16" i="6"/>
  <c r="L17" i="10"/>
  <c r="L18" i="10"/>
  <c r="D9" i="2"/>
  <c r="D17" i="17"/>
  <c r="E17" i="17"/>
  <c r="K66" i="2"/>
  <c r="K12" i="2"/>
  <c r="K96" i="2"/>
  <c r="K13" i="2"/>
  <c r="L13" i="2"/>
  <c r="K126" i="2"/>
  <c r="K14" i="2"/>
  <c r="L14" i="2"/>
  <c r="D66" i="2"/>
  <c r="D12" i="2"/>
  <c r="D96" i="2"/>
  <c r="D13" i="2"/>
  <c r="D126" i="2"/>
  <c r="D14" i="2"/>
  <c r="D15" i="2"/>
  <c r="D19" i="17"/>
  <c r="E19" i="17"/>
  <c r="F34" i="7"/>
  <c r="P34" i="7"/>
  <c r="M60" i="7"/>
  <c r="F35" i="7"/>
  <c r="P35" i="7"/>
  <c r="F36" i="7"/>
  <c r="P36" i="7"/>
  <c r="F37" i="7"/>
  <c r="I37" i="7"/>
  <c r="F38" i="7"/>
  <c r="P38" i="7"/>
  <c r="S38" i="7"/>
  <c r="F39" i="7"/>
  <c r="P39" i="7"/>
  <c r="S39" i="7"/>
  <c r="F40" i="7"/>
  <c r="P40" i="7"/>
  <c r="S40" i="7"/>
  <c r="F41" i="7"/>
  <c r="P41" i="7"/>
  <c r="S41" i="7"/>
  <c r="F42" i="7"/>
  <c r="P42" i="7"/>
  <c r="S42" i="7"/>
  <c r="F43" i="7"/>
  <c r="P43" i="7"/>
  <c r="S43" i="7"/>
  <c r="F44" i="7"/>
  <c r="P44" i="7"/>
  <c r="S44" i="7"/>
  <c r="F45" i="7"/>
  <c r="I45" i="7"/>
  <c r="F46" i="7"/>
  <c r="P46" i="7"/>
  <c r="S46" i="7"/>
  <c r="F47" i="7"/>
  <c r="P47" i="7"/>
  <c r="S47" i="7"/>
  <c r="F48" i="7"/>
  <c r="I48" i="7"/>
  <c r="F49" i="7"/>
  <c r="P49" i="7"/>
  <c r="S49" i="7"/>
  <c r="F50" i="7"/>
  <c r="P50" i="7"/>
  <c r="S50" i="7"/>
  <c r="F51" i="7"/>
  <c r="P51" i="7"/>
  <c r="S51" i="7"/>
  <c r="F52" i="7"/>
  <c r="P52" i="7"/>
  <c r="S52" i="7"/>
  <c r="F53" i="7"/>
  <c r="I53" i="7"/>
  <c r="F54" i="7"/>
  <c r="P54" i="7"/>
  <c r="S54" i="7"/>
  <c r="F55" i="7"/>
  <c r="P55" i="7"/>
  <c r="S55" i="7"/>
  <c r="F56" i="7"/>
  <c r="I56" i="7"/>
  <c r="F57" i="7"/>
  <c r="P57" i="7"/>
  <c r="S57" i="7"/>
  <c r="F58" i="7"/>
  <c r="P58" i="7"/>
  <c r="S58" i="7"/>
  <c r="F59" i="7"/>
  <c r="P59" i="7"/>
  <c r="S59" i="7"/>
  <c r="I41" i="7"/>
  <c r="I42" i="7"/>
  <c r="I44" i="7"/>
  <c r="I49" i="7"/>
  <c r="I52" i="7"/>
  <c r="I58" i="7"/>
  <c r="I59" i="7"/>
  <c r="N8" i="5"/>
  <c r="N9" i="5"/>
  <c r="N10" i="5"/>
  <c r="N11" i="5"/>
  <c r="N12" i="5"/>
  <c r="N13" i="5"/>
  <c r="N14" i="5"/>
  <c r="N15" i="5"/>
  <c r="N16" i="5"/>
  <c r="N17" i="5"/>
  <c r="N18" i="5"/>
  <c r="N19" i="5"/>
  <c r="L5" i="6"/>
  <c r="L6" i="6"/>
  <c r="L7" i="6"/>
  <c r="L8" i="6"/>
  <c r="L13" i="6"/>
  <c r="L14" i="6"/>
  <c r="L15" i="6"/>
  <c r="L16" i="6"/>
  <c r="J17" i="10"/>
  <c r="C17" i="17"/>
  <c r="I9" i="7"/>
  <c r="I10" i="7"/>
  <c r="I12" i="7"/>
  <c r="I15" i="7"/>
  <c r="I22" i="7"/>
  <c r="I26" i="7"/>
  <c r="I30" i="7"/>
  <c r="L21" i="2"/>
  <c r="L20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26" i="10"/>
  <c r="L25" i="10"/>
  <c r="L24" i="10"/>
  <c r="L23" i="10"/>
  <c r="L22" i="10"/>
  <c r="L21" i="10"/>
  <c r="L20" i="10"/>
  <c r="L19" i="10"/>
  <c r="J26" i="10"/>
  <c r="J25" i="10"/>
  <c r="J24" i="10"/>
  <c r="J23" i="10"/>
  <c r="J22" i="10"/>
  <c r="J21" i="10"/>
  <c r="J20" i="10"/>
  <c r="J19" i="10"/>
  <c r="L32" i="13"/>
  <c r="J32" i="13"/>
  <c r="E32" i="13"/>
  <c r="D32" i="13"/>
  <c r="K32" i="11"/>
  <c r="K34" i="17"/>
  <c r="L5" i="2"/>
  <c r="L6" i="2"/>
  <c r="L8" i="2"/>
  <c r="J5" i="2"/>
  <c r="J6" i="2"/>
  <c r="J8" i="2"/>
  <c r="N17" i="6"/>
  <c r="M23" i="17"/>
  <c r="F17" i="6"/>
  <c r="D23" i="17"/>
  <c r="E23" i="17"/>
  <c r="F20" i="5"/>
  <c r="G20" i="5"/>
  <c r="F36" i="5"/>
  <c r="F52" i="5"/>
  <c r="E26" i="17"/>
  <c r="D17" i="6"/>
  <c r="C23" i="17"/>
  <c r="G59" i="7"/>
  <c r="H59" i="7"/>
  <c r="G58" i="7"/>
  <c r="H58" i="7"/>
  <c r="G57" i="7"/>
  <c r="H57" i="7"/>
  <c r="G56" i="7"/>
  <c r="H56" i="7"/>
  <c r="G55" i="7"/>
  <c r="H55" i="7"/>
  <c r="G54" i="7"/>
  <c r="H54" i="7"/>
  <c r="G53" i="7"/>
  <c r="H53" i="7"/>
  <c r="G52" i="7"/>
  <c r="H52" i="7"/>
  <c r="G51" i="7"/>
  <c r="H51" i="7"/>
  <c r="G50" i="7"/>
  <c r="H50" i="7"/>
  <c r="G49" i="7"/>
  <c r="H49" i="7"/>
  <c r="G48" i="7"/>
  <c r="H48" i="7"/>
  <c r="G47" i="7"/>
  <c r="H47" i="7"/>
  <c r="G46" i="7"/>
  <c r="H46" i="7"/>
  <c r="G45" i="7"/>
  <c r="H45" i="7"/>
  <c r="G44" i="7"/>
  <c r="G43" i="7"/>
  <c r="H43" i="7"/>
  <c r="G42" i="7"/>
  <c r="H42" i="7"/>
  <c r="G41" i="7"/>
  <c r="H41" i="7"/>
  <c r="G40" i="7"/>
  <c r="H40" i="7"/>
  <c r="G39" i="7"/>
  <c r="H39" i="7"/>
  <c r="G38" i="7"/>
  <c r="H38" i="7"/>
  <c r="G37" i="7"/>
  <c r="H37" i="7"/>
  <c r="Q59" i="7"/>
  <c r="Q58" i="7"/>
  <c r="Q57" i="7"/>
  <c r="Q56" i="7"/>
  <c r="Q55" i="7"/>
  <c r="Q54" i="7"/>
  <c r="Q53" i="7"/>
  <c r="Q52" i="7"/>
  <c r="Q51" i="7"/>
  <c r="Q50" i="7"/>
  <c r="Q49" i="7"/>
  <c r="Q48" i="7"/>
  <c r="R48" i="7"/>
  <c r="Q47" i="7"/>
  <c r="R47" i="7"/>
  <c r="Q46" i="7"/>
  <c r="R46" i="7"/>
  <c r="Q45" i="7"/>
  <c r="R45" i="7"/>
  <c r="Q44" i="7"/>
  <c r="R44" i="7"/>
  <c r="Q43" i="7"/>
  <c r="R43" i="7"/>
  <c r="Q42" i="7"/>
  <c r="R42" i="7"/>
  <c r="Q41" i="7"/>
  <c r="R41" i="7"/>
  <c r="Q40" i="7"/>
  <c r="R40" i="7"/>
  <c r="Q39" i="7"/>
  <c r="R39" i="7"/>
  <c r="Q38" i="7"/>
  <c r="R38" i="7"/>
  <c r="Q37" i="7"/>
  <c r="R37" i="7"/>
  <c r="Q30" i="7"/>
  <c r="R30" i="7"/>
  <c r="Q29" i="7"/>
  <c r="R29" i="7"/>
  <c r="Q28" i="7"/>
  <c r="R28" i="7"/>
  <c r="Q27" i="7"/>
  <c r="R27" i="7"/>
  <c r="Q26" i="7"/>
  <c r="R26" i="7"/>
  <c r="Q25" i="7"/>
  <c r="R25" i="7"/>
  <c r="Q24" i="7"/>
  <c r="R24" i="7"/>
  <c r="Q23" i="7"/>
  <c r="R23" i="7"/>
  <c r="Q22" i="7"/>
  <c r="Q21" i="7"/>
  <c r="R21" i="7"/>
  <c r="Q20" i="7"/>
  <c r="R20" i="7"/>
  <c r="Q19" i="7"/>
  <c r="R19" i="7"/>
  <c r="Q18" i="7"/>
  <c r="Q17" i="7"/>
  <c r="R17" i="7"/>
  <c r="Q16" i="7"/>
  <c r="R16" i="7"/>
  <c r="Q15" i="7"/>
  <c r="R15" i="7"/>
  <c r="Q14" i="7"/>
  <c r="R14" i="7"/>
  <c r="Q13" i="7"/>
  <c r="R13" i="7"/>
  <c r="Q12" i="7"/>
  <c r="R12" i="7"/>
  <c r="Q11" i="7"/>
  <c r="R11" i="7"/>
  <c r="Q10" i="7"/>
  <c r="R10" i="7"/>
  <c r="Q9" i="7"/>
  <c r="R9" i="7"/>
  <c r="Q8" i="7"/>
  <c r="R8" i="7"/>
  <c r="Q7" i="7"/>
  <c r="R7" i="7"/>
  <c r="R59" i="7"/>
  <c r="R58" i="7"/>
  <c r="R57" i="7"/>
  <c r="R56" i="7"/>
  <c r="R55" i="7"/>
  <c r="R54" i="7"/>
  <c r="R53" i="7"/>
  <c r="R52" i="7"/>
  <c r="R51" i="7"/>
  <c r="R50" i="7"/>
  <c r="R49" i="7"/>
  <c r="R18" i="7"/>
  <c r="R22" i="7"/>
  <c r="M31" i="7"/>
  <c r="G30" i="7"/>
  <c r="H30" i="7"/>
  <c r="G29" i="7"/>
  <c r="H29" i="7"/>
  <c r="G28" i="7"/>
  <c r="H28" i="7"/>
  <c r="G27" i="7"/>
  <c r="H27" i="7"/>
  <c r="G26" i="7"/>
  <c r="G25" i="7"/>
  <c r="H25" i="7"/>
  <c r="G24" i="7"/>
  <c r="H24" i="7"/>
  <c r="G23" i="7"/>
  <c r="H23" i="7"/>
  <c r="G22" i="7"/>
  <c r="G21" i="7"/>
  <c r="H21" i="7"/>
  <c r="G20" i="7"/>
  <c r="H20" i="7"/>
  <c r="G19" i="7"/>
  <c r="H19" i="7"/>
  <c r="G18" i="7"/>
  <c r="G17" i="7"/>
  <c r="H17" i="7"/>
  <c r="G16" i="7"/>
  <c r="H16" i="7"/>
  <c r="G15" i="7"/>
  <c r="H15" i="7"/>
  <c r="G14" i="7"/>
  <c r="G13" i="7"/>
  <c r="H13" i="7"/>
  <c r="G12" i="7"/>
  <c r="H12" i="7"/>
  <c r="G11" i="7"/>
  <c r="H11" i="7"/>
  <c r="G10" i="7"/>
  <c r="G9" i="7"/>
  <c r="H9" i="7"/>
  <c r="G8" i="7"/>
  <c r="H8" i="7"/>
  <c r="G7" i="7"/>
  <c r="H7" i="7"/>
  <c r="G10" i="17"/>
  <c r="G101" i="24"/>
  <c r="F101" i="24"/>
  <c r="E101" i="24"/>
  <c r="D101" i="24"/>
  <c r="C101" i="24"/>
  <c r="B101" i="24"/>
  <c r="A101" i="24"/>
  <c r="G100" i="24"/>
  <c r="F100" i="24"/>
  <c r="E100" i="24"/>
  <c r="D100" i="24"/>
  <c r="C100" i="24"/>
  <c r="B100" i="24"/>
  <c r="A100" i="24"/>
  <c r="G99" i="24"/>
  <c r="F99" i="24"/>
  <c r="E99" i="24"/>
  <c r="D99" i="24"/>
  <c r="C99" i="24"/>
  <c r="B99" i="24"/>
  <c r="A99" i="24"/>
  <c r="G98" i="24"/>
  <c r="F98" i="24"/>
  <c r="E98" i="24"/>
  <c r="D98" i="24"/>
  <c r="C98" i="24"/>
  <c r="B98" i="24"/>
  <c r="A98" i="24"/>
  <c r="G97" i="24"/>
  <c r="F97" i="24"/>
  <c r="E97" i="24"/>
  <c r="D97" i="24"/>
  <c r="C97" i="24"/>
  <c r="B97" i="24"/>
  <c r="A97" i="24"/>
  <c r="G96" i="24"/>
  <c r="F96" i="24"/>
  <c r="E96" i="24"/>
  <c r="D96" i="24"/>
  <c r="C96" i="24"/>
  <c r="B96" i="24"/>
  <c r="A96" i="24"/>
  <c r="G95" i="24"/>
  <c r="F95" i="24"/>
  <c r="E95" i="24"/>
  <c r="D95" i="24"/>
  <c r="C95" i="24"/>
  <c r="B95" i="24"/>
  <c r="A95" i="24"/>
  <c r="G94" i="24"/>
  <c r="F94" i="24"/>
  <c r="E94" i="24"/>
  <c r="D94" i="24"/>
  <c r="C94" i="24"/>
  <c r="B94" i="24"/>
  <c r="A94" i="24"/>
  <c r="G93" i="24"/>
  <c r="F93" i="24"/>
  <c r="E93" i="24"/>
  <c r="D93" i="24"/>
  <c r="C93" i="24"/>
  <c r="B93" i="24"/>
  <c r="A93" i="24"/>
  <c r="G92" i="24"/>
  <c r="F92" i="24"/>
  <c r="E92" i="24"/>
  <c r="D92" i="24"/>
  <c r="C92" i="24"/>
  <c r="B92" i="24"/>
  <c r="A92" i="24"/>
  <c r="G91" i="24"/>
  <c r="F91" i="24"/>
  <c r="E91" i="24"/>
  <c r="D91" i="24"/>
  <c r="C91" i="24"/>
  <c r="B91" i="24"/>
  <c r="A91" i="24"/>
  <c r="G90" i="24"/>
  <c r="F90" i="24"/>
  <c r="E90" i="24"/>
  <c r="D90" i="24"/>
  <c r="C90" i="24"/>
  <c r="B90" i="24"/>
  <c r="A90" i="24"/>
  <c r="G89" i="24"/>
  <c r="F89" i="24"/>
  <c r="E89" i="24"/>
  <c r="D89" i="24"/>
  <c r="C89" i="24"/>
  <c r="B89" i="24"/>
  <c r="A89" i="24"/>
  <c r="G88" i="24"/>
  <c r="F88" i="24"/>
  <c r="E88" i="24"/>
  <c r="D88" i="24"/>
  <c r="C88" i="24"/>
  <c r="B88" i="24"/>
  <c r="A88" i="24"/>
  <c r="G87" i="24"/>
  <c r="F87" i="24"/>
  <c r="E87" i="24"/>
  <c r="D87" i="24"/>
  <c r="C87" i="24"/>
  <c r="B87" i="24"/>
  <c r="A87" i="24"/>
  <c r="G86" i="24"/>
  <c r="F86" i="24"/>
  <c r="E86" i="24"/>
  <c r="D86" i="24"/>
  <c r="C86" i="24"/>
  <c r="B86" i="24"/>
  <c r="A86" i="24"/>
  <c r="G85" i="24"/>
  <c r="F85" i="24"/>
  <c r="E85" i="24"/>
  <c r="D85" i="24"/>
  <c r="C85" i="24"/>
  <c r="B85" i="24"/>
  <c r="A85" i="24"/>
  <c r="G84" i="24"/>
  <c r="F84" i="24"/>
  <c r="E84" i="24"/>
  <c r="D84" i="24"/>
  <c r="C84" i="24"/>
  <c r="B84" i="24"/>
  <c r="A84" i="24"/>
  <c r="G83" i="24"/>
  <c r="F83" i="24"/>
  <c r="E83" i="24"/>
  <c r="D83" i="24"/>
  <c r="C83" i="24"/>
  <c r="B83" i="24"/>
  <c r="A83" i="24"/>
  <c r="G82" i="24"/>
  <c r="F82" i="24"/>
  <c r="E82" i="24"/>
  <c r="D82" i="24"/>
  <c r="C82" i="24"/>
  <c r="B82" i="24"/>
  <c r="A82" i="24"/>
  <c r="G81" i="24"/>
  <c r="F81" i="24"/>
  <c r="E81" i="24"/>
  <c r="D81" i="24"/>
  <c r="C81" i="24"/>
  <c r="B81" i="24"/>
  <c r="A81" i="24"/>
  <c r="G80" i="24"/>
  <c r="F80" i="24"/>
  <c r="E80" i="24"/>
  <c r="D80" i="24"/>
  <c r="C80" i="24"/>
  <c r="B80" i="24"/>
  <c r="A80" i="24"/>
  <c r="G79" i="24"/>
  <c r="F79" i="24"/>
  <c r="E79" i="24"/>
  <c r="D79" i="24"/>
  <c r="C79" i="24"/>
  <c r="B79" i="24"/>
  <c r="A79" i="24"/>
  <c r="G78" i="24"/>
  <c r="F78" i="24"/>
  <c r="E78" i="24"/>
  <c r="D78" i="24"/>
  <c r="C78" i="24"/>
  <c r="B78" i="24"/>
  <c r="A78" i="24"/>
  <c r="G77" i="24"/>
  <c r="F77" i="24"/>
  <c r="E77" i="24"/>
  <c r="D77" i="24"/>
  <c r="C77" i="24"/>
  <c r="B77" i="24"/>
  <c r="A77" i="24"/>
  <c r="G76" i="24"/>
  <c r="F76" i="24"/>
  <c r="E76" i="24"/>
  <c r="D76" i="24"/>
  <c r="C76" i="24"/>
  <c r="B76" i="24"/>
  <c r="A76" i="24"/>
  <c r="G75" i="24"/>
  <c r="F75" i="24"/>
  <c r="E75" i="24"/>
  <c r="D75" i="24"/>
  <c r="C75" i="24"/>
  <c r="B75" i="24"/>
  <c r="A75" i="24"/>
  <c r="G74" i="24"/>
  <c r="F74" i="24"/>
  <c r="E74" i="24"/>
  <c r="D74" i="24"/>
  <c r="C74" i="24"/>
  <c r="B74" i="24"/>
  <c r="A74" i="24"/>
  <c r="G73" i="24"/>
  <c r="F73" i="24"/>
  <c r="E73" i="24"/>
  <c r="D73" i="24"/>
  <c r="C73" i="24"/>
  <c r="B73" i="24"/>
  <c r="A73" i="24"/>
  <c r="G72" i="24"/>
  <c r="F72" i="24"/>
  <c r="E72" i="24"/>
  <c r="D72" i="24"/>
  <c r="C72" i="24"/>
  <c r="B72" i="24"/>
  <c r="A72" i="24"/>
  <c r="G71" i="24"/>
  <c r="F71" i="24"/>
  <c r="E71" i="24"/>
  <c r="D71" i="24"/>
  <c r="C71" i="24"/>
  <c r="B71" i="24"/>
  <c r="A71" i="24"/>
  <c r="G70" i="24"/>
  <c r="F70" i="24"/>
  <c r="E70" i="24"/>
  <c r="D70" i="24"/>
  <c r="C70" i="24"/>
  <c r="B70" i="24"/>
  <c r="A70" i="24"/>
  <c r="G69" i="24"/>
  <c r="F69" i="24"/>
  <c r="E69" i="24"/>
  <c r="D69" i="24"/>
  <c r="C69" i="24"/>
  <c r="B69" i="24"/>
  <c r="A69" i="24"/>
  <c r="G68" i="24"/>
  <c r="F68" i="24"/>
  <c r="E68" i="24"/>
  <c r="D68" i="24"/>
  <c r="C68" i="24"/>
  <c r="B68" i="24"/>
  <c r="A68" i="24"/>
  <c r="G67" i="24"/>
  <c r="F67" i="24"/>
  <c r="E67" i="24"/>
  <c r="D67" i="24"/>
  <c r="C67" i="24"/>
  <c r="B67" i="24"/>
  <c r="A67" i="24"/>
  <c r="G66" i="24"/>
  <c r="F66" i="24"/>
  <c r="E66" i="24"/>
  <c r="D66" i="24"/>
  <c r="C66" i="24"/>
  <c r="B66" i="24"/>
  <c r="A66" i="24"/>
  <c r="G65" i="24"/>
  <c r="F65" i="24"/>
  <c r="E65" i="24"/>
  <c r="D65" i="24"/>
  <c r="C65" i="24"/>
  <c r="B65" i="24"/>
  <c r="A65" i="24"/>
  <c r="G64" i="24"/>
  <c r="F64" i="24"/>
  <c r="E64" i="24"/>
  <c r="D64" i="24"/>
  <c r="C64" i="24"/>
  <c r="B64" i="24"/>
  <c r="A64" i="24"/>
  <c r="G63" i="24"/>
  <c r="F63" i="24"/>
  <c r="E63" i="24"/>
  <c r="D63" i="24"/>
  <c r="C63" i="24"/>
  <c r="B63" i="24"/>
  <c r="A63" i="24"/>
  <c r="G62" i="24"/>
  <c r="F62" i="24"/>
  <c r="E62" i="24"/>
  <c r="D62" i="24"/>
  <c r="C62" i="24"/>
  <c r="B62" i="24"/>
  <c r="A62" i="24"/>
  <c r="G61" i="24"/>
  <c r="F61" i="24"/>
  <c r="E61" i="24"/>
  <c r="D61" i="24"/>
  <c r="C61" i="24"/>
  <c r="B61" i="24"/>
  <c r="A61" i="24"/>
  <c r="G60" i="24"/>
  <c r="F60" i="24"/>
  <c r="E60" i="24"/>
  <c r="D60" i="24"/>
  <c r="C60" i="24"/>
  <c r="B60" i="24"/>
  <c r="A60" i="24"/>
  <c r="G59" i="24"/>
  <c r="F59" i="24"/>
  <c r="E59" i="24"/>
  <c r="D59" i="24"/>
  <c r="C59" i="24"/>
  <c r="B59" i="24"/>
  <c r="A59" i="24"/>
  <c r="G58" i="24"/>
  <c r="F58" i="24"/>
  <c r="E58" i="24"/>
  <c r="D58" i="24"/>
  <c r="C58" i="24"/>
  <c r="B58" i="24"/>
  <c r="A58" i="24"/>
  <c r="G57" i="24"/>
  <c r="F57" i="24"/>
  <c r="E57" i="24"/>
  <c r="D57" i="24"/>
  <c r="C57" i="24"/>
  <c r="B57" i="24"/>
  <c r="A57" i="24"/>
  <c r="G56" i="24"/>
  <c r="F56" i="24"/>
  <c r="E56" i="24"/>
  <c r="D56" i="24"/>
  <c r="C56" i="24"/>
  <c r="B56" i="24"/>
  <c r="A56" i="24"/>
  <c r="G55" i="24"/>
  <c r="F55" i="24"/>
  <c r="E55" i="24"/>
  <c r="D55" i="24"/>
  <c r="C55" i="24"/>
  <c r="B55" i="24"/>
  <c r="A55" i="24"/>
  <c r="G54" i="24"/>
  <c r="F54" i="24"/>
  <c r="E54" i="24"/>
  <c r="D54" i="24"/>
  <c r="C54" i="24"/>
  <c r="B54" i="24"/>
  <c r="A54" i="24"/>
  <c r="G53" i="24"/>
  <c r="F53" i="24"/>
  <c r="E53" i="24"/>
  <c r="D53" i="24"/>
  <c r="C53" i="24"/>
  <c r="B53" i="24"/>
  <c r="A53" i="24"/>
  <c r="G52" i="24"/>
  <c r="F52" i="24"/>
  <c r="E52" i="24"/>
  <c r="D52" i="24"/>
  <c r="C52" i="24"/>
  <c r="B52" i="24"/>
  <c r="A52" i="24"/>
  <c r="G51" i="24"/>
  <c r="F51" i="24"/>
  <c r="E51" i="24"/>
  <c r="D51" i="24"/>
  <c r="C51" i="24"/>
  <c r="B51" i="24"/>
  <c r="A51" i="24"/>
  <c r="G50" i="24"/>
  <c r="F50" i="24"/>
  <c r="E50" i="24"/>
  <c r="D50" i="24"/>
  <c r="C50" i="24"/>
  <c r="B50" i="24"/>
  <c r="A50" i="24"/>
  <c r="G49" i="24"/>
  <c r="F49" i="24"/>
  <c r="E49" i="24"/>
  <c r="D49" i="24"/>
  <c r="C49" i="24"/>
  <c r="B49" i="24"/>
  <c r="A49" i="24"/>
  <c r="G48" i="24"/>
  <c r="F48" i="24"/>
  <c r="E48" i="24"/>
  <c r="D48" i="24"/>
  <c r="C48" i="24"/>
  <c r="B48" i="24"/>
  <c r="A48" i="24"/>
  <c r="G47" i="24"/>
  <c r="F47" i="24"/>
  <c r="E47" i="24"/>
  <c r="D47" i="24"/>
  <c r="C47" i="24"/>
  <c r="B47" i="24"/>
  <c r="A47" i="24"/>
  <c r="G46" i="24"/>
  <c r="F46" i="24"/>
  <c r="E46" i="24"/>
  <c r="D46" i="24"/>
  <c r="C46" i="24"/>
  <c r="B46" i="24"/>
  <c r="A46" i="24"/>
  <c r="G45" i="24"/>
  <c r="F45" i="24"/>
  <c r="E45" i="24"/>
  <c r="D45" i="24"/>
  <c r="C45" i="24"/>
  <c r="B45" i="24"/>
  <c r="A45" i="24"/>
  <c r="G44" i="24"/>
  <c r="F44" i="24"/>
  <c r="E44" i="24"/>
  <c r="D44" i="24"/>
  <c r="C44" i="24"/>
  <c r="B44" i="24"/>
  <c r="A44" i="24"/>
  <c r="G43" i="24"/>
  <c r="F43" i="24"/>
  <c r="E43" i="24"/>
  <c r="D43" i="24"/>
  <c r="C43" i="24"/>
  <c r="B43" i="24"/>
  <c r="A43" i="24"/>
  <c r="G42" i="24"/>
  <c r="F42" i="24"/>
  <c r="E42" i="24"/>
  <c r="D42" i="24"/>
  <c r="C42" i="24"/>
  <c r="B42" i="24"/>
  <c r="A42" i="24"/>
  <c r="G41" i="24"/>
  <c r="F41" i="24"/>
  <c r="E41" i="24"/>
  <c r="D41" i="24"/>
  <c r="C41" i="24"/>
  <c r="B41" i="24"/>
  <c r="A41" i="24"/>
  <c r="G40" i="24"/>
  <c r="F40" i="24"/>
  <c r="E40" i="24"/>
  <c r="D40" i="24"/>
  <c r="C40" i="24"/>
  <c r="B40" i="24"/>
  <c r="A40" i="24"/>
  <c r="G39" i="24"/>
  <c r="F39" i="24"/>
  <c r="E39" i="24"/>
  <c r="D39" i="24"/>
  <c r="C39" i="24"/>
  <c r="B39" i="24"/>
  <c r="A39" i="24"/>
  <c r="G38" i="24"/>
  <c r="F38" i="24"/>
  <c r="E38" i="24"/>
  <c r="D38" i="24"/>
  <c r="C38" i="24"/>
  <c r="B38" i="24"/>
  <c r="A38" i="24"/>
  <c r="G37" i="24"/>
  <c r="F37" i="24"/>
  <c r="E37" i="24"/>
  <c r="D37" i="24"/>
  <c r="C37" i="24"/>
  <c r="B37" i="24"/>
  <c r="A37" i="24"/>
  <c r="G36" i="24"/>
  <c r="F36" i="24"/>
  <c r="E36" i="24"/>
  <c r="D36" i="24"/>
  <c r="C36" i="24"/>
  <c r="B36" i="24"/>
  <c r="A36" i="24"/>
  <c r="G35" i="24"/>
  <c r="F35" i="24"/>
  <c r="E35" i="24"/>
  <c r="D35" i="24"/>
  <c r="C35" i="24"/>
  <c r="B35" i="24"/>
  <c r="A35" i="24"/>
  <c r="G34" i="24"/>
  <c r="F34" i="24"/>
  <c r="E34" i="24"/>
  <c r="D34" i="24"/>
  <c r="C34" i="24"/>
  <c r="B34" i="24"/>
  <c r="A34" i="24"/>
  <c r="G33" i="24"/>
  <c r="F33" i="24"/>
  <c r="E33" i="24"/>
  <c r="D33" i="24"/>
  <c r="C33" i="24"/>
  <c r="B33" i="24"/>
  <c r="A33" i="24"/>
  <c r="G32" i="24"/>
  <c r="F32" i="24"/>
  <c r="E32" i="24"/>
  <c r="D32" i="24"/>
  <c r="C32" i="24"/>
  <c r="B32" i="24"/>
  <c r="A32" i="24"/>
  <c r="G31" i="24"/>
  <c r="F31" i="24"/>
  <c r="E31" i="24"/>
  <c r="D31" i="24"/>
  <c r="C31" i="24"/>
  <c r="B31" i="24"/>
  <c r="A31" i="24"/>
  <c r="G30" i="24"/>
  <c r="F30" i="24"/>
  <c r="E30" i="24"/>
  <c r="D30" i="24"/>
  <c r="C30" i="24"/>
  <c r="B30" i="24"/>
  <c r="A30" i="24"/>
  <c r="G29" i="24"/>
  <c r="F29" i="24"/>
  <c r="E29" i="24"/>
  <c r="D29" i="24"/>
  <c r="C29" i="24"/>
  <c r="B29" i="24"/>
  <c r="A29" i="24"/>
  <c r="G28" i="24"/>
  <c r="F28" i="24"/>
  <c r="E28" i="24"/>
  <c r="D28" i="24"/>
  <c r="C28" i="24"/>
  <c r="B28" i="24"/>
  <c r="A28" i="24"/>
  <c r="G27" i="24"/>
  <c r="F27" i="24"/>
  <c r="E27" i="24"/>
  <c r="D27" i="24"/>
  <c r="C27" i="24"/>
  <c r="B27" i="24"/>
  <c r="A27" i="24"/>
  <c r="G26" i="24"/>
  <c r="F26" i="24"/>
  <c r="E26" i="24"/>
  <c r="D26" i="24"/>
  <c r="C26" i="24"/>
  <c r="B26" i="24"/>
  <c r="A26" i="24"/>
  <c r="G25" i="24"/>
  <c r="F25" i="24"/>
  <c r="E25" i="24"/>
  <c r="D25" i="24"/>
  <c r="C25" i="24"/>
  <c r="B25" i="24"/>
  <c r="A25" i="24"/>
  <c r="G24" i="24"/>
  <c r="F24" i="24"/>
  <c r="E24" i="24"/>
  <c r="D24" i="24"/>
  <c r="C24" i="24"/>
  <c r="B24" i="24"/>
  <c r="A24" i="24"/>
  <c r="G23" i="24"/>
  <c r="F23" i="24"/>
  <c r="E23" i="24"/>
  <c r="D23" i="24"/>
  <c r="C23" i="24"/>
  <c r="B23" i="24"/>
  <c r="A23" i="24"/>
  <c r="G22" i="24"/>
  <c r="F22" i="24"/>
  <c r="E22" i="24"/>
  <c r="D22" i="24"/>
  <c r="C22" i="24"/>
  <c r="B22" i="24"/>
  <c r="A22" i="24"/>
  <c r="G21" i="24"/>
  <c r="F21" i="24"/>
  <c r="E21" i="24"/>
  <c r="D21" i="24"/>
  <c r="C21" i="24"/>
  <c r="B21" i="24"/>
  <c r="A21" i="24"/>
  <c r="G20" i="24"/>
  <c r="F20" i="24"/>
  <c r="E20" i="24"/>
  <c r="D20" i="24"/>
  <c r="C20" i="24"/>
  <c r="B20" i="24"/>
  <c r="A20" i="24"/>
  <c r="G19" i="24"/>
  <c r="F19" i="24"/>
  <c r="E19" i="24"/>
  <c r="D19" i="24"/>
  <c r="C19" i="24"/>
  <c r="B19" i="24"/>
  <c r="A19" i="24"/>
  <c r="G18" i="24"/>
  <c r="F18" i="24"/>
  <c r="E18" i="24"/>
  <c r="D18" i="24"/>
  <c r="C18" i="24"/>
  <c r="B18" i="24"/>
  <c r="A18" i="24"/>
  <c r="G17" i="24"/>
  <c r="F17" i="24"/>
  <c r="E17" i="24"/>
  <c r="D17" i="24"/>
  <c r="C17" i="24"/>
  <c r="B17" i="24"/>
  <c r="A17" i="24"/>
  <c r="G16" i="24"/>
  <c r="F16" i="24"/>
  <c r="E16" i="24"/>
  <c r="D16" i="24"/>
  <c r="C16" i="24"/>
  <c r="B16" i="24"/>
  <c r="A16" i="24"/>
  <c r="G15" i="24"/>
  <c r="F15" i="24"/>
  <c r="E15" i="24"/>
  <c r="D15" i="24"/>
  <c r="C15" i="24"/>
  <c r="B15" i="24"/>
  <c r="A15" i="24"/>
  <c r="G14" i="24"/>
  <c r="F14" i="24"/>
  <c r="E14" i="24"/>
  <c r="D14" i="24"/>
  <c r="C14" i="24"/>
  <c r="B14" i="24"/>
  <c r="A14" i="24"/>
  <c r="G13" i="24"/>
  <c r="F13" i="24"/>
  <c r="E13" i="24"/>
  <c r="D13" i="24"/>
  <c r="C13" i="24"/>
  <c r="B13" i="24"/>
  <c r="A13" i="24"/>
  <c r="G12" i="24"/>
  <c r="F12" i="24"/>
  <c r="E12" i="24"/>
  <c r="D12" i="24"/>
  <c r="C12" i="24"/>
  <c r="B12" i="24"/>
  <c r="A12" i="24"/>
  <c r="G11" i="24"/>
  <c r="F11" i="24"/>
  <c r="E11" i="24"/>
  <c r="D11" i="24"/>
  <c r="C11" i="24"/>
  <c r="B11" i="24"/>
  <c r="A11" i="24"/>
  <c r="G10" i="24"/>
  <c r="F10" i="24"/>
  <c r="E10" i="24"/>
  <c r="D10" i="24"/>
  <c r="C10" i="24"/>
  <c r="B10" i="24"/>
  <c r="A10" i="24"/>
  <c r="G9" i="24"/>
  <c r="F9" i="24"/>
  <c r="E9" i="24"/>
  <c r="D9" i="24"/>
  <c r="C9" i="24"/>
  <c r="B9" i="24"/>
  <c r="A9" i="24"/>
  <c r="G8" i="24"/>
  <c r="F8" i="24"/>
  <c r="E8" i="24"/>
  <c r="D8" i="24"/>
  <c r="C8" i="24"/>
  <c r="B8" i="24"/>
  <c r="A8" i="24"/>
  <c r="G7" i="24"/>
  <c r="F7" i="24"/>
  <c r="E7" i="24"/>
  <c r="D7" i="24"/>
  <c r="C7" i="24"/>
  <c r="B7" i="24"/>
  <c r="A7" i="24"/>
  <c r="G6" i="24"/>
  <c r="F6" i="24"/>
  <c r="E6" i="24"/>
  <c r="D6" i="24"/>
  <c r="C6" i="24"/>
  <c r="B6" i="24"/>
  <c r="A6" i="24"/>
  <c r="G5" i="24"/>
  <c r="F5" i="24"/>
  <c r="E5" i="24"/>
  <c r="D5" i="24"/>
  <c r="C5" i="24"/>
  <c r="B5" i="24"/>
  <c r="A5" i="24"/>
  <c r="G4" i="24"/>
  <c r="F4" i="24"/>
  <c r="E4" i="24"/>
  <c r="D4" i="24"/>
  <c r="C4" i="24"/>
  <c r="B4" i="24"/>
  <c r="A4" i="24"/>
  <c r="G3" i="24"/>
  <c r="F3" i="24"/>
  <c r="E3" i="24"/>
  <c r="D3" i="24"/>
  <c r="C3" i="24"/>
  <c r="B3" i="24"/>
  <c r="A3" i="24"/>
  <c r="F2" i="24"/>
  <c r="E2" i="24"/>
  <c r="C2" i="24"/>
  <c r="G2" i="24"/>
  <c r="D2" i="24"/>
  <c r="A2" i="24"/>
  <c r="B2" i="24"/>
  <c r="H105" i="1"/>
  <c r="H104" i="1"/>
  <c r="H103" i="1"/>
  <c r="H102" i="1"/>
  <c r="H101" i="1"/>
  <c r="H100" i="1"/>
  <c r="H99" i="1"/>
  <c r="F106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7" i="1"/>
  <c r="H5" i="1"/>
  <c r="H6" i="1"/>
  <c r="H8" i="1"/>
  <c r="D32" i="11"/>
  <c r="C34" i="17"/>
  <c r="C60" i="7"/>
  <c r="H44" i="7"/>
  <c r="H26" i="7"/>
  <c r="H22" i="7"/>
  <c r="H18" i="7"/>
  <c r="H14" i="7"/>
  <c r="H10" i="7"/>
  <c r="C31" i="7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K32" i="12"/>
  <c r="L32" i="11"/>
  <c r="J9" i="2"/>
  <c r="C99" i="2"/>
  <c r="K26" i="21"/>
  <c r="C4" i="2"/>
  <c r="C69" i="2"/>
  <c r="K30" i="21"/>
  <c r="C19" i="2"/>
  <c r="K22" i="21"/>
  <c r="I4" i="2"/>
  <c r="K18" i="21"/>
  <c r="I69" i="2"/>
  <c r="K14" i="21"/>
  <c r="I99" i="2"/>
  <c r="I19" i="2"/>
  <c r="K7" i="21"/>
  <c r="K3" i="21"/>
  <c r="I46" i="7"/>
  <c r="T46" i="7"/>
  <c r="E33" i="13"/>
  <c r="C36" i="17"/>
  <c r="L17" i="17"/>
  <c r="I24" i="7"/>
  <c r="J12" i="2"/>
  <c r="J13" i="2"/>
  <c r="J14" i="2"/>
  <c r="J15" i="2"/>
  <c r="A14" i="5"/>
  <c r="J13" i="5"/>
  <c r="N68" i="5"/>
  <c r="I16" i="7"/>
  <c r="M33" i="13"/>
  <c r="K36" i="17"/>
  <c r="K32" i="13"/>
  <c r="C4" i="5"/>
  <c r="C24" i="17"/>
  <c r="A13" i="11"/>
  <c r="H12" i="11"/>
  <c r="I25" i="7"/>
  <c r="A36" i="7"/>
  <c r="A37" i="7"/>
  <c r="A38" i="7"/>
  <c r="P18" i="7"/>
  <c r="S18" i="7"/>
  <c r="I28" i="7"/>
  <c r="T28" i="7"/>
  <c r="I14" i="7"/>
  <c r="I51" i="7"/>
  <c r="T51" i="7"/>
  <c r="P45" i="7"/>
  <c r="S45" i="7"/>
  <c r="T45" i="7"/>
  <c r="I50" i="7"/>
  <c r="I43" i="7"/>
  <c r="I8" i="7"/>
  <c r="L96" i="2"/>
  <c r="A26" i="2"/>
  <c r="G25" i="2"/>
  <c r="I23" i="7"/>
  <c r="I17" i="7"/>
  <c r="I7" i="7"/>
  <c r="T7" i="7"/>
  <c r="L36" i="7"/>
  <c r="I20" i="7"/>
  <c r="D32" i="12"/>
  <c r="C35" i="17"/>
  <c r="K35" i="17"/>
  <c r="G10" i="25"/>
  <c r="H106" i="1"/>
  <c r="I31" i="10"/>
  <c r="K31" i="10"/>
  <c r="J28" i="10"/>
  <c r="L17" i="6"/>
  <c r="L23" i="17"/>
  <c r="O17" i="6"/>
  <c r="N23" i="17"/>
  <c r="J126" i="2"/>
  <c r="L126" i="2"/>
  <c r="J66" i="2"/>
  <c r="C15" i="2"/>
  <c r="J96" i="2"/>
  <c r="L66" i="2"/>
  <c r="L9" i="2"/>
  <c r="A39" i="7"/>
  <c r="L38" i="7"/>
  <c r="K15" i="2"/>
  <c r="L12" i="2"/>
  <c r="L15" i="2"/>
  <c r="A8" i="7"/>
  <c r="L7" i="7"/>
  <c r="N20" i="5"/>
  <c r="Q4" i="5"/>
  <c r="M24" i="17"/>
  <c r="R36" i="5"/>
  <c r="R20" i="5"/>
  <c r="R4" i="5"/>
  <c r="N24" i="17"/>
  <c r="L33" i="13"/>
  <c r="L28" i="10"/>
  <c r="I38" i="7"/>
  <c r="T38" i="7"/>
  <c r="P53" i="7"/>
  <c r="S53" i="7"/>
  <c r="T53" i="7"/>
  <c r="L37" i="7"/>
  <c r="J31" i="12"/>
  <c r="L31" i="12"/>
  <c r="L32" i="12"/>
  <c r="I57" i="7"/>
  <c r="T57" i="7"/>
  <c r="D16" i="2"/>
  <c r="T18" i="7"/>
  <c r="I15" i="2"/>
  <c r="K11" i="21"/>
  <c r="M30" i="21"/>
  <c r="M26" i="21"/>
  <c r="M22" i="21"/>
  <c r="M18" i="21"/>
  <c r="M14" i="21"/>
  <c r="M10" i="21"/>
  <c r="M5" i="21"/>
  <c r="M29" i="21"/>
  <c r="M25" i="21"/>
  <c r="M21" i="21"/>
  <c r="M17" i="21"/>
  <c r="M13" i="21"/>
  <c r="M8" i="21"/>
  <c r="M4" i="21"/>
  <c r="M28" i="21"/>
  <c r="M24" i="21"/>
  <c r="M20" i="21"/>
  <c r="M16" i="21"/>
  <c r="M12" i="21"/>
  <c r="M7" i="21"/>
  <c r="M3" i="21"/>
  <c r="M27" i="21"/>
  <c r="M23" i="21"/>
  <c r="M19" i="21"/>
  <c r="M15" i="21"/>
  <c r="M11" i="21"/>
  <c r="M6" i="21"/>
  <c r="M2" i="21"/>
  <c r="N3" i="21"/>
  <c r="K10" i="21"/>
  <c r="K6" i="21"/>
  <c r="K2" i="21"/>
  <c r="L3" i="21"/>
  <c r="K15" i="21"/>
  <c r="K19" i="21"/>
  <c r="K23" i="21"/>
  <c r="K27" i="21"/>
  <c r="K5" i="21"/>
  <c r="K12" i="21"/>
  <c r="K16" i="21"/>
  <c r="K20" i="21"/>
  <c r="K24" i="21"/>
  <c r="K28" i="21"/>
  <c r="K8" i="21"/>
  <c r="K4" i="21"/>
  <c r="K13" i="21"/>
  <c r="K17" i="21"/>
  <c r="K21" i="21"/>
  <c r="K25" i="21"/>
  <c r="K29" i="21"/>
  <c r="F4" i="5"/>
  <c r="D24" i="17"/>
  <c r="E24" i="17"/>
  <c r="I54" i="7"/>
  <c r="T54" i="7"/>
  <c r="P37" i="7"/>
  <c r="S37" i="7"/>
  <c r="T37" i="7"/>
  <c r="L6" i="7"/>
  <c r="M4" i="5"/>
  <c r="K24" i="17"/>
  <c r="T44" i="7"/>
  <c r="O34" i="7"/>
  <c r="Q34" i="7"/>
  <c r="R34" i="7"/>
  <c r="S34" i="7"/>
  <c r="T30" i="7"/>
  <c r="T25" i="7"/>
  <c r="T14" i="7"/>
  <c r="T9" i="7"/>
  <c r="T52" i="7"/>
  <c r="T24" i="7"/>
  <c r="T8" i="7"/>
  <c r="T23" i="7"/>
  <c r="T12" i="7"/>
  <c r="T22" i="7"/>
  <c r="T17" i="7"/>
  <c r="T16" i="7"/>
  <c r="T26" i="7"/>
  <c r="T10" i="7"/>
  <c r="T20" i="7"/>
  <c r="T15" i="7"/>
  <c r="T50" i="7"/>
  <c r="T58" i="7"/>
  <c r="T42" i="7"/>
  <c r="H31" i="26"/>
  <c r="I5" i="26"/>
  <c r="I31" i="26"/>
  <c r="C37" i="17"/>
  <c r="A10" i="26"/>
  <c r="L9" i="26"/>
  <c r="S5" i="26"/>
  <c r="L34" i="17"/>
  <c r="G5" i="7"/>
  <c r="I40" i="7"/>
  <c r="T40" i="7"/>
  <c r="G6" i="7"/>
  <c r="H6" i="7"/>
  <c r="I6" i="7"/>
  <c r="P56" i="7"/>
  <c r="S56" i="7"/>
  <c r="T56" i="7"/>
  <c r="P48" i="7"/>
  <c r="S48" i="7"/>
  <c r="T48" i="7"/>
  <c r="P27" i="7"/>
  <c r="S27" i="7"/>
  <c r="T27" i="7"/>
  <c r="P19" i="7"/>
  <c r="S19" i="7"/>
  <c r="T19" i="7"/>
  <c r="P11" i="7"/>
  <c r="S11" i="7"/>
  <c r="T11" i="7"/>
  <c r="P5" i="7"/>
  <c r="I55" i="7"/>
  <c r="T55" i="7"/>
  <c r="I47" i="7"/>
  <c r="T47" i="7"/>
  <c r="I39" i="7"/>
  <c r="T39" i="7"/>
  <c r="P29" i="7"/>
  <c r="S29" i="7"/>
  <c r="T29" i="7"/>
  <c r="P21" i="7"/>
  <c r="S21" i="7"/>
  <c r="T21" i="7"/>
  <c r="P13" i="7"/>
  <c r="S13" i="7"/>
  <c r="T13" i="7"/>
  <c r="P6" i="7"/>
  <c r="N4" i="5"/>
  <c r="L24" i="17"/>
  <c r="E20" i="17"/>
  <c r="D20" i="17"/>
  <c r="N17" i="17"/>
  <c r="T49" i="7"/>
  <c r="T41" i="7"/>
  <c r="T59" i="7"/>
  <c r="T43" i="7"/>
  <c r="K4" i="2"/>
  <c r="K69" i="2"/>
  <c r="D69" i="2"/>
  <c r="K99" i="2"/>
  <c r="D99" i="2"/>
  <c r="K19" i="2"/>
  <c r="E36" i="7"/>
  <c r="G36" i="7"/>
  <c r="H36" i="7"/>
  <c r="I36" i="7"/>
  <c r="D19" i="2"/>
  <c r="O15" i="2"/>
  <c r="E34" i="7"/>
  <c r="G34" i="7"/>
  <c r="H34" i="7"/>
  <c r="I34" i="7"/>
  <c r="O35" i="7"/>
  <c r="Q35" i="7"/>
  <c r="R35" i="7"/>
  <c r="S35" i="7"/>
  <c r="E35" i="7"/>
  <c r="G35" i="7"/>
  <c r="H35" i="7"/>
  <c r="I35" i="7"/>
  <c r="O36" i="7"/>
  <c r="Q36" i="7"/>
  <c r="R36" i="7"/>
  <c r="S36" i="7"/>
  <c r="C39" i="17"/>
  <c r="L4" i="21"/>
  <c r="L5" i="21"/>
  <c r="L6" i="21"/>
  <c r="L7" i="21"/>
  <c r="L8" i="21"/>
  <c r="L9" i="21"/>
  <c r="L36" i="17"/>
  <c r="A15" i="5"/>
  <c r="J14" i="5"/>
  <c r="A14" i="11"/>
  <c r="H13" i="11"/>
  <c r="A27" i="2"/>
  <c r="G26" i="2"/>
  <c r="L35" i="17"/>
  <c r="G11" i="25"/>
  <c r="C16" i="2"/>
  <c r="C19" i="17"/>
  <c r="C20" i="17"/>
  <c r="K16" i="2"/>
  <c r="M19" i="17"/>
  <c r="O16" i="2"/>
  <c r="K19" i="17"/>
  <c r="N16" i="2"/>
  <c r="I16" i="2"/>
  <c r="A9" i="7"/>
  <c r="L8" i="7"/>
  <c r="N4" i="21"/>
  <c r="N5" i="21"/>
  <c r="N6" i="21"/>
  <c r="N7" i="21"/>
  <c r="N8" i="21"/>
  <c r="N9" i="21"/>
  <c r="D29" i="10"/>
  <c r="D30" i="10"/>
  <c r="D32" i="10"/>
  <c r="D25" i="17"/>
  <c r="L39" i="7"/>
  <c r="A40" i="7"/>
  <c r="K37" i="17"/>
  <c r="S31" i="26"/>
  <c r="T5" i="26"/>
  <c r="T31" i="26"/>
  <c r="L10" i="26"/>
  <c r="A11" i="26"/>
  <c r="T34" i="7"/>
  <c r="H5" i="7"/>
  <c r="G31" i="7"/>
  <c r="Q5" i="7"/>
  <c r="Q6" i="7"/>
  <c r="R6" i="7"/>
  <c r="S6" i="7"/>
  <c r="T6" i="7"/>
  <c r="I60" i="7"/>
  <c r="D29" i="17"/>
  <c r="E29" i="17"/>
  <c r="T36" i="7"/>
  <c r="S60" i="7"/>
  <c r="M29" i="17"/>
  <c r="T35" i="7"/>
  <c r="A15" i="11"/>
  <c r="H14" i="11"/>
  <c r="A16" i="5"/>
  <c r="J15" i="5"/>
  <c r="A28" i="2"/>
  <c r="G27" i="2"/>
  <c r="G12" i="25"/>
  <c r="C30" i="10"/>
  <c r="C29" i="10"/>
  <c r="E25" i="17"/>
  <c r="E27" i="17"/>
  <c r="E30" i="17"/>
  <c r="D27" i="17"/>
  <c r="D30" i="17"/>
  <c r="L9" i="7"/>
  <c r="A10" i="7"/>
  <c r="K20" i="17"/>
  <c r="L19" i="17"/>
  <c r="L20" i="17"/>
  <c r="I30" i="10"/>
  <c r="I29" i="10"/>
  <c r="J16" i="2"/>
  <c r="M20" i="17"/>
  <c r="N19" i="17"/>
  <c r="N20" i="17"/>
  <c r="A41" i="7"/>
  <c r="L40" i="7"/>
  <c r="K30" i="10"/>
  <c r="L16" i="2"/>
  <c r="K29" i="10"/>
  <c r="K39" i="17"/>
  <c r="L37" i="17"/>
  <c r="L39" i="17"/>
  <c r="L11" i="26"/>
  <c r="A12" i="26"/>
  <c r="T60" i="7"/>
  <c r="Q31" i="7"/>
  <c r="R5" i="7"/>
  <c r="H31" i="7"/>
  <c r="I5" i="7"/>
  <c r="I31" i="7"/>
  <c r="C29" i="17"/>
  <c r="N29" i="17"/>
  <c r="K32" i="10"/>
  <c r="L32" i="10"/>
  <c r="N25" i="17"/>
  <c r="N27" i="17"/>
  <c r="N30" i="17"/>
  <c r="A17" i="5"/>
  <c r="J16" i="5"/>
  <c r="A16" i="11"/>
  <c r="H15" i="11"/>
  <c r="A29" i="2"/>
  <c r="G28" i="2"/>
  <c r="G13" i="25"/>
  <c r="I32" i="10"/>
  <c r="C32" i="10"/>
  <c r="C25" i="17"/>
  <c r="C27" i="17"/>
  <c r="C30" i="17"/>
  <c r="C41" i="17"/>
  <c r="A42" i="7"/>
  <c r="L41" i="7"/>
  <c r="M25" i="17"/>
  <c r="M27" i="17"/>
  <c r="M30" i="17"/>
  <c r="A11" i="7"/>
  <c r="L10" i="7"/>
  <c r="L12" i="26"/>
  <c r="A13" i="26"/>
  <c r="R31" i="7"/>
  <c r="S5" i="7"/>
  <c r="A17" i="11"/>
  <c r="H16" i="11"/>
  <c r="A18" i="5"/>
  <c r="J17" i="5"/>
  <c r="A30" i="2"/>
  <c r="G29" i="2"/>
  <c r="G14" i="25"/>
  <c r="J32" i="10"/>
  <c r="L25" i="17"/>
  <c r="L27" i="17"/>
  <c r="K25" i="17"/>
  <c r="K27" i="17"/>
  <c r="A43" i="7"/>
  <c r="L42" i="7"/>
  <c r="A12" i="7"/>
  <c r="L11" i="7"/>
  <c r="L13" i="26"/>
  <c r="A14" i="26"/>
  <c r="S31" i="7"/>
  <c r="K29" i="17"/>
  <c r="T5" i="7"/>
  <c r="T31" i="7"/>
  <c r="L29" i="17"/>
  <c r="A19" i="5"/>
  <c r="J18" i="5"/>
  <c r="A18" i="11"/>
  <c r="H17" i="11"/>
  <c r="A31" i="2"/>
  <c r="G30" i="2"/>
  <c r="L30" i="17"/>
  <c r="G15" i="25"/>
  <c r="K30" i="17"/>
  <c r="K41" i="17"/>
  <c r="M9" i="21"/>
  <c r="N10" i="21"/>
  <c r="A13" i="7"/>
  <c r="L12" i="7"/>
  <c r="L43" i="7"/>
  <c r="A44" i="7"/>
  <c r="A15" i="26"/>
  <c r="L14" i="26"/>
  <c r="A19" i="11"/>
  <c r="H18" i="11"/>
  <c r="J19" i="5"/>
  <c r="A24" i="5"/>
  <c r="A32" i="2"/>
  <c r="G31" i="2"/>
  <c r="K9" i="21"/>
  <c r="L10" i="21"/>
  <c r="L11" i="21"/>
  <c r="L12" i="21"/>
  <c r="L13" i="21"/>
  <c r="L14" i="21"/>
  <c r="L15" i="21"/>
  <c r="Q4" i="17"/>
  <c r="G16" i="25"/>
  <c r="L13" i="7"/>
  <c r="A14" i="7"/>
  <c r="A45" i="7"/>
  <c r="L44" i="7"/>
  <c r="N11" i="21"/>
  <c r="N12" i="21"/>
  <c r="A16" i="26"/>
  <c r="L15" i="26"/>
  <c r="J24" i="5"/>
  <c r="A25" i="5"/>
  <c r="A20" i="11"/>
  <c r="H19" i="11"/>
  <c r="A33" i="2"/>
  <c r="G32" i="2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G17" i="25"/>
  <c r="A46" i="7"/>
  <c r="L45" i="7"/>
  <c r="A15" i="7"/>
  <c r="L14" i="7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Q12" i="17"/>
  <c r="L16" i="26"/>
  <c r="A17" i="26"/>
  <c r="A21" i="11"/>
  <c r="H20" i="11"/>
  <c r="A26" i="5"/>
  <c r="J25" i="5"/>
  <c r="A34" i="2"/>
  <c r="G33" i="2"/>
  <c r="G18" i="25"/>
  <c r="M41" i="17"/>
  <c r="A16" i="7"/>
  <c r="L15" i="7"/>
  <c r="A47" i="7"/>
  <c r="L46" i="7"/>
  <c r="A18" i="26"/>
  <c r="L17" i="26"/>
  <c r="A27" i="5"/>
  <c r="J26" i="5"/>
  <c r="A22" i="11"/>
  <c r="H21" i="11"/>
  <c r="A35" i="2"/>
  <c r="G34" i="2"/>
  <c r="G19" i="25"/>
  <c r="A17" i="7"/>
  <c r="L16" i="7"/>
  <c r="L47" i="7"/>
  <c r="A48" i="7"/>
  <c r="L18" i="26"/>
  <c r="A19" i="26"/>
  <c r="A23" i="11"/>
  <c r="H22" i="11"/>
  <c r="A28" i="5"/>
  <c r="J27" i="5"/>
  <c r="A36" i="2"/>
  <c r="G35" i="2"/>
  <c r="G20" i="25"/>
  <c r="L17" i="7"/>
  <c r="A18" i="7"/>
  <c r="A49" i="7"/>
  <c r="L48" i="7"/>
  <c r="L19" i="26"/>
  <c r="A20" i="26"/>
  <c r="A29" i="5"/>
  <c r="J28" i="5"/>
  <c r="A24" i="11"/>
  <c r="H23" i="11"/>
  <c r="A37" i="2"/>
  <c r="G36" i="2"/>
  <c r="G21" i="25"/>
  <c r="A50" i="7"/>
  <c r="L49" i="7"/>
  <c r="A19" i="7"/>
  <c r="L18" i="7"/>
  <c r="L20" i="26"/>
  <c r="A21" i="26"/>
  <c r="A25" i="11"/>
  <c r="H24" i="11"/>
  <c r="A30" i="5"/>
  <c r="J29" i="5"/>
  <c r="A38" i="2"/>
  <c r="G37" i="2"/>
  <c r="G22" i="25"/>
  <c r="A20" i="7"/>
  <c r="L19" i="7"/>
  <c r="A51" i="7"/>
  <c r="L50" i="7"/>
  <c r="L21" i="26"/>
  <c r="A22" i="26"/>
  <c r="A31" i="5"/>
  <c r="J30" i="5"/>
  <c r="A26" i="11"/>
  <c r="H25" i="11"/>
  <c r="A39" i="2"/>
  <c r="G38" i="2"/>
  <c r="G23" i="25"/>
  <c r="L51" i="7"/>
  <c r="A52" i="7"/>
  <c r="A21" i="7"/>
  <c r="L20" i="7"/>
  <c r="L22" i="26"/>
  <c r="A23" i="26"/>
  <c r="A27" i="11"/>
  <c r="H26" i="11"/>
  <c r="A32" i="5"/>
  <c r="J31" i="5"/>
  <c r="A40" i="2"/>
  <c r="G39" i="2"/>
  <c r="G24" i="25"/>
  <c r="A53" i="7"/>
  <c r="L52" i="7"/>
  <c r="L21" i="7"/>
  <c r="A22" i="7"/>
  <c r="A24" i="26"/>
  <c r="L23" i="26"/>
  <c r="A33" i="5"/>
  <c r="J32" i="5"/>
  <c r="A28" i="11"/>
  <c r="H27" i="11"/>
  <c r="A41" i="2"/>
  <c r="G40" i="2"/>
  <c r="G25" i="25"/>
  <c r="A23" i="7"/>
  <c r="L22" i="7"/>
  <c r="A54" i="7"/>
  <c r="L53" i="7"/>
  <c r="L24" i="26"/>
  <c r="A25" i="26"/>
  <c r="A29" i="11"/>
  <c r="H28" i="11"/>
  <c r="A34" i="5"/>
  <c r="J33" i="5"/>
  <c r="A42" i="2"/>
  <c r="G41" i="2"/>
  <c r="G26" i="25"/>
  <c r="L54" i="7"/>
  <c r="A55" i="7"/>
  <c r="A24" i="7"/>
  <c r="L23" i="7"/>
  <c r="A26" i="26"/>
  <c r="L25" i="26"/>
  <c r="A35" i="5"/>
  <c r="J34" i="5"/>
  <c r="A30" i="11"/>
  <c r="H29" i="11"/>
  <c r="A43" i="2"/>
  <c r="G42" i="2"/>
  <c r="G27" i="25"/>
  <c r="A25" i="7"/>
  <c r="L24" i="7"/>
  <c r="A56" i="7"/>
  <c r="L55" i="7"/>
  <c r="L26" i="26"/>
  <c r="A27" i="26"/>
  <c r="A31" i="11"/>
  <c r="H31" i="11"/>
  <c r="H30" i="11"/>
  <c r="A40" i="5"/>
  <c r="J35" i="5"/>
  <c r="A44" i="2"/>
  <c r="G43" i="2"/>
  <c r="G28" i="25"/>
  <c r="A57" i="7"/>
  <c r="L56" i="7"/>
  <c r="L25" i="7"/>
  <c r="A26" i="7"/>
  <c r="L27" i="26"/>
  <c r="A28" i="26"/>
  <c r="A18" i="10"/>
  <c r="G17" i="10"/>
  <c r="J40" i="5"/>
  <c r="A41" i="5"/>
  <c r="A45" i="2"/>
  <c r="G44" i="2"/>
  <c r="G29" i="25"/>
  <c r="A27" i="7"/>
  <c r="L26" i="7"/>
  <c r="A58" i="7"/>
  <c r="L57" i="7"/>
  <c r="L28" i="26"/>
  <c r="A29" i="26"/>
  <c r="A19" i="10"/>
  <c r="G18" i="10"/>
  <c r="A42" i="5"/>
  <c r="J41" i="5"/>
  <c r="A46" i="2"/>
  <c r="G45" i="2"/>
  <c r="G30" i="25"/>
  <c r="A28" i="7"/>
  <c r="L27" i="7"/>
  <c r="L58" i="7"/>
  <c r="A59" i="7"/>
  <c r="L59" i="7"/>
  <c r="A30" i="26"/>
  <c r="L30" i="26"/>
  <c r="L29" i="26"/>
  <c r="A20" i="10"/>
  <c r="G19" i="10"/>
  <c r="A43" i="5"/>
  <c r="J42" i="5"/>
  <c r="A47" i="2"/>
  <c r="G46" i="2"/>
  <c r="G31" i="25"/>
  <c r="A29" i="7"/>
  <c r="L28" i="7"/>
  <c r="A21" i="10"/>
  <c r="G20" i="10"/>
  <c r="A44" i="5"/>
  <c r="J43" i="5"/>
  <c r="A48" i="2"/>
  <c r="G47" i="2"/>
  <c r="A36" i="25"/>
  <c r="G35" i="25"/>
  <c r="L29" i="7"/>
  <c r="A30" i="7"/>
  <c r="L30" i="7"/>
  <c r="A22" i="10"/>
  <c r="G21" i="10"/>
  <c r="A45" i="5"/>
  <c r="J44" i="5"/>
  <c r="A49" i="2"/>
  <c r="G48" i="2"/>
  <c r="A37" i="25"/>
  <c r="G36" i="25"/>
  <c r="A23" i="10"/>
  <c r="G22" i="10"/>
  <c r="A46" i="5"/>
  <c r="J45" i="5"/>
  <c r="A50" i="2"/>
  <c r="G49" i="2"/>
  <c r="A38" i="25"/>
  <c r="G37" i="25"/>
  <c r="A24" i="10"/>
  <c r="G23" i="10"/>
  <c r="A47" i="5"/>
  <c r="J46" i="5"/>
  <c r="A51" i="2"/>
  <c r="G50" i="2"/>
  <c r="A39" i="25"/>
  <c r="G38" i="25"/>
  <c r="A25" i="10"/>
  <c r="G24" i="10"/>
  <c r="A48" i="5"/>
  <c r="J47" i="5"/>
  <c r="A52" i="2"/>
  <c r="G51" i="2"/>
  <c r="A40" i="25"/>
  <c r="G39" i="25"/>
  <c r="A26" i="10"/>
  <c r="G25" i="10"/>
  <c r="A49" i="5"/>
  <c r="J48" i="5"/>
  <c r="A53" i="2"/>
  <c r="G52" i="2"/>
  <c r="A41" i="25"/>
  <c r="G40" i="25"/>
  <c r="A27" i="10"/>
  <c r="G26" i="10"/>
  <c r="A50" i="5"/>
  <c r="J49" i="5"/>
  <c r="A54" i="2"/>
  <c r="G53" i="2"/>
  <c r="A42" i="25"/>
  <c r="G41" i="25"/>
  <c r="G27" i="10"/>
  <c r="A51" i="5"/>
  <c r="J50" i="5"/>
  <c r="A55" i="2"/>
  <c r="G54" i="2"/>
  <c r="A43" i="25"/>
  <c r="G42" i="25"/>
  <c r="G28" i="10"/>
  <c r="J51" i="5"/>
  <c r="A56" i="5"/>
  <c r="A56" i="2"/>
  <c r="G55" i="2"/>
  <c r="A44" i="25"/>
  <c r="G43" i="25"/>
  <c r="G29" i="10"/>
  <c r="J56" i="5"/>
  <c r="A57" i="5"/>
  <c r="A57" i="2"/>
  <c r="G56" i="2"/>
  <c r="A45" i="25"/>
  <c r="G44" i="25"/>
  <c r="G31" i="10"/>
  <c r="G30" i="10"/>
  <c r="A58" i="5"/>
  <c r="J57" i="5"/>
  <c r="A58" i="2"/>
  <c r="G57" i="2"/>
  <c r="A46" i="25"/>
  <c r="G45" i="25"/>
  <c r="A59" i="5"/>
  <c r="J58" i="5"/>
  <c r="A59" i="2"/>
  <c r="G58" i="2"/>
  <c r="A47" i="25"/>
  <c r="G46" i="25"/>
  <c r="A60" i="5"/>
  <c r="J59" i="5"/>
  <c r="A60" i="2"/>
  <c r="G59" i="2"/>
  <c r="A48" i="25"/>
  <c r="G47" i="25"/>
  <c r="A61" i="5"/>
  <c r="J60" i="5"/>
  <c r="A61" i="2"/>
  <c r="G60" i="2"/>
  <c r="A49" i="25"/>
  <c r="G48" i="25"/>
  <c r="A62" i="5"/>
  <c r="J61" i="5"/>
  <c r="A62" i="2"/>
  <c r="G61" i="2"/>
  <c r="A50" i="25"/>
  <c r="G49" i="25"/>
  <c r="A63" i="5"/>
  <c r="J62" i="5"/>
  <c r="A63" i="2"/>
  <c r="G62" i="2"/>
  <c r="A51" i="25"/>
  <c r="G50" i="25"/>
  <c r="A64" i="5"/>
  <c r="J63" i="5"/>
  <c r="A64" i="2"/>
  <c r="G63" i="2"/>
  <c r="A52" i="25"/>
  <c r="G51" i="25"/>
  <c r="A65" i="5"/>
  <c r="J64" i="5"/>
  <c r="A65" i="2"/>
  <c r="G64" i="2"/>
  <c r="A53" i="25"/>
  <c r="G52" i="25"/>
  <c r="A66" i="5"/>
  <c r="J65" i="5"/>
  <c r="G65" i="2"/>
  <c r="A70" i="2"/>
  <c r="A54" i="25"/>
  <c r="G53" i="25"/>
  <c r="A67" i="5"/>
  <c r="J67" i="5"/>
  <c r="J66" i="5"/>
  <c r="A71" i="2"/>
  <c r="G70" i="2"/>
  <c r="A55" i="25"/>
  <c r="G54" i="25"/>
  <c r="A72" i="2"/>
  <c r="G71" i="2"/>
  <c r="A56" i="25"/>
  <c r="G55" i="25"/>
  <c r="A73" i="2"/>
  <c r="G72" i="2"/>
  <c r="A57" i="25"/>
  <c r="G56" i="25"/>
  <c r="A74" i="2"/>
  <c r="G73" i="2"/>
  <c r="A58" i="25"/>
  <c r="G57" i="25"/>
  <c r="A75" i="2"/>
  <c r="G74" i="2"/>
  <c r="A59" i="25"/>
  <c r="G58" i="25"/>
  <c r="A76" i="2"/>
  <c r="G75" i="2"/>
  <c r="A60" i="25"/>
  <c r="G59" i="25"/>
  <c r="A77" i="2"/>
  <c r="G76" i="2"/>
  <c r="A61" i="25"/>
  <c r="G61" i="25"/>
  <c r="G60" i="25"/>
  <c r="A78" i="2"/>
  <c r="G77" i="2"/>
  <c r="A79" i="2"/>
  <c r="G78" i="2"/>
  <c r="A80" i="2"/>
  <c r="G79" i="2"/>
  <c r="A81" i="2"/>
  <c r="G80" i="2"/>
  <c r="A82" i="2"/>
  <c r="G81" i="2"/>
  <c r="A83" i="2"/>
  <c r="G82" i="2"/>
  <c r="A84" i="2"/>
  <c r="G83" i="2"/>
  <c r="A85" i="2"/>
  <c r="G84" i="2"/>
  <c r="A86" i="2"/>
  <c r="G85" i="2"/>
  <c r="A87" i="2"/>
  <c r="G86" i="2"/>
  <c r="A88" i="2"/>
  <c r="G87" i="2"/>
  <c r="A89" i="2"/>
  <c r="G88" i="2"/>
  <c r="A90" i="2"/>
  <c r="G89" i="2"/>
  <c r="A91" i="2"/>
  <c r="G90" i="2"/>
  <c r="A92" i="2"/>
  <c r="G91" i="2"/>
  <c r="A93" i="2"/>
  <c r="G92" i="2"/>
  <c r="A94" i="2"/>
  <c r="G93" i="2"/>
  <c r="A95" i="2"/>
  <c r="G94" i="2"/>
  <c r="G95" i="2"/>
  <c r="A100" i="2"/>
  <c r="A101" i="2"/>
  <c r="G100" i="2"/>
  <c r="A102" i="2"/>
  <c r="G101" i="2"/>
  <c r="A103" i="2"/>
  <c r="G102" i="2"/>
  <c r="A104" i="2"/>
  <c r="G103" i="2"/>
  <c r="A105" i="2"/>
  <c r="G104" i="2"/>
  <c r="A106" i="2"/>
  <c r="G105" i="2"/>
  <c r="A107" i="2"/>
  <c r="G106" i="2"/>
  <c r="A108" i="2"/>
  <c r="G107" i="2"/>
  <c r="A109" i="2"/>
  <c r="G108" i="2"/>
  <c r="A110" i="2"/>
  <c r="G109" i="2"/>
  <c r="A111" i="2"/>
  <c r="G110" i="2"/>
  <c r="A112" i="2"/>
  <c r="G111" i="2"/>
  <c r="A113" i="2"/>
  <c r="G112" i="2"/>
  <c r="A114" i="2"/>
  <c r="G113" i="2"/>
  <c r="A115" i="2"/>
  <c r="G114" i="2"/>
  <c r="A116" i="2"/>
  <c r="G115" i="2"/>
  <c r="A117" i="2"/>
  <c r="G116" i="2"/>
  <c r="A118" i="2"/>
  <c r="G117" i="2"/>
  <c r="A119" i="2"/>
  <c r="G118" i="2"/>
  <c r="A120" i="2"/>
  <c r="G119" i="2"/>
  <c r="A121" i="2"/>
  <c r="G120" i="2"/>
  <c r="A122" i="2"/>
  <c r="G121" i="2"/>
  <c r="A123" i="2"/>
  <c r="G122" i="2"/>
  <c r="A124" i="2"/>
  <c r="G123" i="2"/>
  <c r="A125" i="2"/>
  <c r="G125" i="2"/>
  <c r="G124" i="2"/>
</calcChain>
</file>

<file path=xl/sharedStrings.xml><?xml version="1.0" encoding="utf-8"?>
<sst xmlns="http://schemas.openxmlformats.org/spreadsheetml/2006/main" count="557" uniqueCount="239">
  <si>
    <t>A</t>
  </si>
  <si>
    <t>B</t>
  </si>
  <si>
    <t>C</t>
  </si>
  <si>
    <t>Date of Last Rent Increase</t>
  </si>
  <si>
    <t>Current Rent</t>
  </si>
  <si>
    <t>Proposed Rent After Increase</t>
  </si>
  <si>
    <t>Move-In Date (Month/ Year)</t>
  </si>
  <si>
    <t>Cost</t>
  </si>
  <si>
    <t xml:space="preserve">Item # </t>
  </si>
  <si>
    <t>Description of Expense</t>
  </si>
  <si>
    <t>Initial Cost</t>
  </si>
  <si>
    <t>Amortization Period (# of years)</t>
  </si>
  <si>
    <t>Insurance Company Claim No. 
and Response</t>
  </si>
  <si>
    <t>Description of Base Year 
Repair Expense</t>
  </si>
  <si>
    <t>Describe
Unusual Circumstances</t>
  </si>
  <si>
    <t>Annual Cost</t>
  </si>
  <si>
    <t>Property Address</t>
  </si>
  <si>
    <t>Zip Code</t>
  </si>
  <si>
    <t>San Jose, CA</t>
  </si>
  <si>
    <t xml:space="preserve">City, State </t>
  </si>
  <si>
    <t>Base Year</t>
  </si>
  <si>
    <t>Current Year</t>
  </si>
  <si>
    <t xml:space="preserve">Projected </t>
  </si>
  <si>
    <t xml:space="preserve">Income: </t>
  </si>
  <si>
    <t xml:space="preserve">Base Year   </t>
  </si>
  <si>
    <t xml:space="preserve">Date </t>
  </si>
  <si>
    <t>Projected Gross Income</t>
  </si>
  <si>
    <t>Rent Loss</t>
  </si>
  <si>
    <t>Gross Income</t>
  </si>
  <si>
    <t>Proposed Rent Increases</t>
  </si>
  <si>
    <t>Total</t>
  </si>
  <si>
    <t>Net Operating Income</t>
  </si>
  <si>
    <r>
      <rPr>
        <b/>
        <sz val="16"/>
        <color theme="0"/>
        <rFont val="Calibri"/>
        <family val="2"/>
        <scheme val="minor"/>
      </rPr>
      <t xml:space="preserve">Schedule B1 Fair Return Detail Form </t>
    </r>
    <r>
      <rPr>
        <sz val="16"/>
        <color theme="1"/>
        <rFont val="Calibri"/>
        <family val="2"/>
        <scheme val="minor"/>
      </rPr>
      <t xml:space="preserve"> </t>
    </r>
  </si>
  <si>
    <t>Staff Confirmed Documentation</t>
  </si>
  <si>
    <t>Date</t>
  </si>
  <si>
    <t xml:space="preserve">Electrical </t>
  </si>
  <si>
    <t>Gas</t>
  </si>
  <si>
    <t>Electrical</t>
  </si>
  <si>
    <t>Taxes and Fees</t>
  </si>
  <si>
    <t>Amount</t>
  </si>
  <si>
    <t>Other (Describe):</t>
  </si>
  <si>
    <t>Uninsured Damage</t>
  </si>
  <si>
    <t>Business Expenses</t>
  </si>
  <si>
    <t>Uncollected Rents</t>
  </si>
  <si>
    <t>Date and Description</t>
  </si>
  <si>
    <t xml:space="preserve">b) Uncollected rents (bad debts) </t>
  </si>
  <si>
    <t xml:space="preserve">a) Vacancies </t>
  </si>
  <si>
    <t>Vacancies</t>
  </si>
  <si>
    <t>Other Liabilities</t>
  </si>
  <si>
    <t>c) Other Liabilities</t>
  </si>
  <si>
    <t>Deferred Maintenance</t>
  </si>
  <si>
    <t>Capital Expenses</t>
  </si>
  <si>
    <t>Other Major Appliances</t>
  </si>
  <si>
    <t>Air Conditioner</t>
  </si>
  <si>
    <t>Cabinets</t>
  </si>
  <si>
    <t>Dishwasher</t>
  </si>
  <si>
    <t>Doors</t>
  </si>
  <si>
    <t>Dryer</t>
  </si>
  <si>
    <t>Drywall</t>
  </si>
  <si>
    <t>Electric Wiring</t>
  </si>
  <si>
    <t>Elevator</t>
  </si>
  <si>
    <t>Fencing</t>
  </si>
  <si>
    <t>Fire Alarm System</t>
  </si>
  <si>
    <t>Fire Escape</t>
  </si>
  <si>
    <t>Flooring</t>
  </si>
  <si>
    <t>Garbage Disposal</t>
  </si>
  <si>
    <t>Gates</t>
  </si>
  <si>
    <t>Gutters</t>
  </si>
  <si>
    <t>Heating</t>
  </si>
  <si>
    <t>Insulation</t>
  </si>
  <si>
    <t>Locks</t>
  </si>
  <si>
    <t>Paving</t>
  </si>
  <si>
    <t>Plumbing</t>
  </si>
  <si>
    <t>Pumps</t>
  </si>
  <si>
    <t>Refrigerator</t>
  </si>
  <si>
    <t>Roofing</t>
  </si>
  <si>
    <t>Security System</t>
  </si>
  <si>
    <t>Stove</t>
  </si>
  <si>
    <t>Stucco</t>
  </si>
  <si>
    <t>Washing Machine</t>
  </si>
  <si>
    <t>Water Heater</t>
  </si>
  <si>
    <t xml:space="preserve">Cost of Financing </t>
  </si>
  <si>
    <t xml:space="preserve">Total Cost </t>
  </si>
  <si>
    <t xml:space="preserve">Annual Cost </t>
  </si>
  <si>
    <t>Total Cost</t>
  </si>
  <si>
    <t>Subtotal</t>
  </si>
  <si>
    <t>Difference</t>
  </si>
  <si>
    <t>All values after this point are carried from the detail sheets that follow</t>
  </si>
  <si>
    <t>Address</t>
  </si>
  <si>
    <t xml:space="preserve">Unit </t>
  </si>
  <si>
    <t>City</t>
  </si>
  <si>
    <t>State</t>
  </si>
  <si>
    <t>Utilities</t>
  </si>
  <si>
    <t>Utility Total</t>
  </si>
  <si>
    <t xml:space="preserve">Garbage (Solid Waste) </t>
  </si>
  <si>
    <t>Water</t>
  </si>
  <si>
    <t>Electrical and Gas</t>
  </si>
  <si>
    <t>First Name</t>
  </si>
  <si>
    <t>Last Name</t>
  </si>
  <si>
    <t>Gas and Electric</t>
  </si>
  <si>
    <t>Garbage</t>
  </si>
  <si>
    <t>Rents for all residential units in property projected
at 100% occupancy. Include all housing services.</t>
  </si>
  <si>
    <t>Annual interest from security and cleaning
deposits, except that interest payable to the
tenants.</t>
  </si>
  <si>
    <t>Other income including coin laundry, appliance
and furniture rental, and any or all other
income received in connection with rental units
other than housing services.</t>
  </si>
  <si>
    <t>Total projected gross income</t>
  </si>
  <si>
    <t>Rent Loss:</t>
  </si>
  <si>
    <t xml:space="preserve">Total Rent Loss
</t>
  </si>
  <si>
    <t>Total collected gross income</t>
  </si>
  <si>
    <t>Description of  Capital Expenses</t>
  </si>
  <si>
    <t>Management Costs Reported</t>
  </si>
  <si>
    <t>Total Business Expenses Reportable</t>
  </si>
  <si>
    <t>Description of Deferred Maintenance</t>
  </si>
  <si>
    <t>Amount Expense was High</t>
  </si>
  <si>
    <t>Amount Expense was Low</t>
  </si>
  <si>
    <t>Yes</t>
  </si>
  <si>
    <t>No</t>
  </si>
  <si>
    <t>submitted plus 2%</t>
  </si>
  <si>
    <t>Initial Rent</t>
  </si>
  <si>
    <t xml:space="preserve">Proposed Monthly Increase </t>
  </si>
  <si>
    <t>Ratio of  Loss to Income</t>
  </si>
  <si>
    <t>Unit 2 burned out 10 months</t>
  </si>
  <si>
    <t>Unit 5 unable to rent</t>
  </si>
  <si>
    <t>Comments:</t>
  </si>
  <si>
    <t xml:space="preserve">Sewer and Waste Water </t>
  </si>
  <si>
    <t>Sewer</t>
  </si>
  <si>
    <t xml:space="preserve">Minimum 6% Assumed </t>
  </si>
  <si>
    <t>Description of Current Year 
Repair Expense</t>
  </si>
  <si>
    <t>Describe
Base Year Expense that
was Unusually High or
Low</t>
  </si>
  <si>
    <t>Maximum 8% Ceiling</t>
  </si>
  <si>
    <t>Staff Confirmed Documentation
All values carried from the Detail Sheets</t>
  </si>
  <si>
    <t>Capital Expense Pro-Ration Period</t>
  </si>
  <si>
    <t>WSJ Prime Rate (Last Published Rate)</t>
  </si>
  <si>
    <t>Current Year*</t>
  </si>
  <si>
    <t>Current WSJ Prime Rate</t>
  </si>
  <si>
    <t>Year of Capital Expense (YYYY)</t>
  </si>
  <si>
    <t>Capital Cost of Funds</t>
  </si>
  <si>
    <t>Had to deal with carry-over exspenses from prior years</t>
  </si>
  <si>
    <t xml:space="preserve">Cost Incurred </t>
  </si>
  <si>
    <t>Cost Avoided</t>
  </si>
  <si>
    <t>CPI-U Bay Area (Year over year increases - Revised)</t>
  </si>
  <si>
    <t>Base Year NOI</t>
  </si>
  <si>
    <t>NOI + CPU Compounding</t>
  </si>
  <si>
    <t>Fair Return goals not met</t>
  </si>
  <si>
    <t>Base Year NOI Plus CPI-U for Base to Current Year</t>
  </si>
  <si>
    <t>Area Reserved for NOI Computation</t>
  </si>
  <si>
    <t xml:space="preserve">Interest Rate </t>
  </si>
  <si>
    <t xml:space="preserve">Difference </t>
  </si>
  <si>
    <t>Maintenance</t>
  </si>
  <si>
    <t>Box 6 - Tenant Information and Proposed Individual Rent Increase Schedule</t>
  </si>
  <si>
    <t>Unit #</t>
  </si>
  <si>
    <t>Box 7 - Gross Income Summary</t>
  </si>
  <si>
    <t>Box 10 - Utilities</t>
  </si>
  <si>
    <t>New Capital Expense</t>
  </si>
  <si>
    <t>Proposed NOI</t>
  </si>
  <si>
    <t>Proposed Base NOI</t>
  </si>
  <si>
    <t>High/Low Rent</t>
  </si>
  <si>
    <t>D</t>
  </si>
  <si>
    <t>High or Low Expense</t>
  </si>
  <si>
    <t>Current NOI Projection Based on Proposed NOI</t>
  </si>
  <si>
    <t>Prop NOI + CPU</t>
  </si>
  <si>
    <t>Proposed Base Year Plus NOI</t>
  </si>
  <si>
    <t xml:space="preserve"> Line Item</t>
  </si>
  <si>
    <t>Complete the information below and submit documentation for each expense.</t>
  </si>
  <si>
    <t>Line Item</t>
  </si>
  <si>
    <t>Item #</t>
  </si>
  <si>
    <t>Expenses:</t>
  </si>
  <si>
    <t xml:space="preserve">* Interest rate will be increased by staff </t>
  </si>
  <si>
    <t xml:space="preserve">from current rate published in the Wall </t>
  </si>
  <si>
    <t xml:space="preserve">Street  Journal at the time the petition is </t>
  </si>
  <si>
    <t>Item</t>
  </si>
  <si>
    <t>E</t>
  </si>
  <si>
    <t>F</t>
  </si>
  <si>
    <t>Staff Validation</t>
  </si>
  <si>
    <t>E-Mail Address</t>
  </si>
  <si>
    <t>Appraisers</t>
  </si>
  <si>
    <t>Hulberg &amp; Associates, Inc.</t>
  </si>
  <si>
    <t>John Kaeuper &amp; Company</t>
  </si>
  <si>
    <t>Associated Right of Way Services</t>
  </si>
  <si>
    <t xml:space="preserve"> Item # </t>
  </si>
  <si>
    <t>G</t>
  </si>
  <si>
    <t>H</t>
  </si>
  <si>
    <t>I</t>
  </si>
  <si>
    <t>Complete the information below and submit documentation for each unit.</t>
  </si>
  <si>
    <t>____ to ____</t>
  </si>
  <si>
    <t>Current (Calendar) Year</t>
  </si>
  <si>
    <t>Line #</t>
  </si>
  <si>
    <t>Line</t>
  </si>
  <si>
    <t>Line#</t>
  </si>
  <si>
    <t xml:space="preserve">Line # </t>
  </si>
  <si>
    <t>Wall Street  Journal Prime Interest Rate + 2%</t>
  </si>
  <si>
    <t>Amortization Period             (# of years)</t>
  </si>
  <si>
    <t>Management Expense (17.23.820.C.7)</t>
  </si>
  <si>
    <t>Business License Fees (17.23.820.C.2)</t>
  </si>
  <si>
    <t>Tenant                Last Name</t>
  </si>
  <si>
    <t>Tenant              First Name</t>
  </si>
  <si>
    <t>Real Property Taxes (17.23.820.C.3)*</t>
  </si>
  <si>
    <t>Annual Rent Control Fees (17.23.820.C.1)</t>
  </si>
  <si>
    <t>Annual interest from security and cleaning
deposits, except that interest payable to the
tenants (17.23.820.A.3).</t>
  </si>
  <si>
    <t>Other income including coin laundry, appliance
and furniture rental, and any or all other
income received in connection with rental units
other than housing services (17.23.820.A.2)</t>
  </si>
  <si>
    <t>All other income or consideration received or receivable in connection with the use or occupancy of the Rent Stabilization Units and the Covered Property (17.23.820.A.4).</t>
  </si>
  <si>
    <t>Rents for all residential units in property projected
at 100% occupancy. Include all housing services (17.23.820.A.1.).</t>
  </si>
  <si>
    <t>J</t>
  </si>
  <si>
    <t>K</t>
  </si>
  <si>
    <t>Case Log</t>
  </si>
  <si>
    <t xml:space="preserve">Case Log </t>
  </si>
  <si>
    <t>Call Log</t>
  </si>
  <si>
    <t xml:space="preserve">Call Log </t>
  </si>
  <si>
    <t>Vacancies (17.23.820.B.1)</t>
  </si>
  <si>
    <t>Uncollected Rents (17.23.820.B.1)</t>
  </si>
  <si>
    <t>Utilities (Box 10)</t>
  </si>
  <si>
    <t>Rent Loss (Box 7)</t>
  </si>
  <si>
    <t xml:space="preserve">Legal Fees (SJMC 17.23.820.C.8)-Fees must be amortized over a period of 5 years and requires supporting  documentation.  </t>
  </si>
  <si>
    <t xml:space="preserve">Legal Fees (17.23.820.C.8) </t>
  </si>
  <si>
    <t>Management Expenses (17.23.820.C.7)</t>
  </si>
  <si>
    <t xml:space="preserve">Management  Expenses (SJMC 17.23.820.C7)-Assumed to be 6% of Gross Income. Expenses exceeding 6% require supporting  documentation, management expenses may not exceed 8%. </t>
  </si>
  <si>
    <t>Complete the information below and submit documentation for each expense. Amounts reported must reflect the actual expenses paid during the Base and Current Years.</t>
  </si>
  <si>
    <t>Box 11 - Normal Maintenance and Repairs (SJMC 17.23.820.C.6)</t>
  </si>
  <si>
    <t>12 - Completed Amortized Capital Expenses (SJMC 17.23.820.C.9)</t>
  </si>
  <si>
    <t>Capital Expenses (Box 12)</t>
  </si>
  <si>
    <t>Maintenance (Box 11)</t>
  </si>
  <si>
    <t>New Capital Expense (Box 13)</t>
  </si>
  <si>
    <t>13 - New Substantial Amortized Capital Improvements Not Reflected in Base Year Rent Levels (SJMC 17.23.830.C.1.a)</t>
  </si>
  <si>
    <t>Box 14- Substantial Repairs Due to Uninsured Damage   (SJMC 17.23.830.C.1.b)</t>
  </si>
  <si>
    <t>Deferred Maintenance (Box 15)</t>
  </si>
  <si>
    <t>Uninsured Damage (Box 14)</t>
  </si>
  <si>
    <t>High /Low Expense (Box 16)</t>
  </si>
  <si>
    <t>High/Low Rent (Box 17)</t>
  </si>
  <si>
    <t>Possible Additional Adjustments to Base Year NOI</t>
  </si>
  <si>
    <t>Box 16-Unusually High or Low Expenses (SJMC 17.23.830.C.1.d)</t>
  </si>
  <si>
    <t>Actual Cost Paid</t>
  </si>
  <si>
    <t>Box 15-Deferred Maintenance or Substandard Repair (SJMC 17.23.830.C.1.c)</t>
  </si>
  <si>
    <t>For projects more than 100 units to report, please contact the Housing Department and we will create a special file for you, (408)975-4480</t>
  </si>
  <si>
    <t>Summary of Property Net Operating Income Evaluation</t>
  </si>
  <si>
    <t>Taxes, Fees, and Insurance (Box 8)</t>
  </si>
  <si>
    <t>Maintenance/Legal Expenses (Box9)</t>
  </si>
  <si>
    <t>Box 8 - Taxes, Fees, and Insurance</t>
  </si>
  <si>
    <t>Insurance (17.23.820.C.5)</t>
  </si>
  <si>
    <t>*Do not include sewer and other utility services here. Include those on Box 10 Utilities (17.23.820.C.4)</t>
  </si>
  <si>
    <t>Box 9 - Management Expenses and Legal Fees  (SJMC 17.23.820.C)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</si>
</sst>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[$-409]mmm\-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65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8" fontId="0" fillId="3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0" xfId="0" applyFill="1" applyBorder="1"/>
    <xf numFmtId="0" fontId="2" fillId="5" borderId="0" xfId="0" applyFont="1" applyFill="1" applyBorder="1" applyAlignment="1"/>
    <xf numFmtId="0" fontId="1" fillId="0" borderId="0" xfId="0" applyFont="1" applyAlignment="1"/>
    <xf numFmtId="0" fontId="0" fillId="0" borderId="0" xfId="0" applyBorder="1"/>
    <xf numFmtId="0" fontId="0" fillId="2" borderId="1" xfId="0" applyFill="1" applyBorder="1" applyAlignment="1">
      <alignment horizontal="left" wrapText="1" indent="1"/>
    </xf>
    <xf numFmtId="0" fontId="0" fillId="2" borderId="1" xfId="0" applyFill="1" applyBorder="1" applyAlignment="1">
      <alignment horizontal="left" vertical="top" wrapText="1" indent="1"/>
    </xf>
    <xf numFmtId="0" fontId="1" fillId="3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/>
    <xf numFmtId="0" fontId="1" fillId="3" borderId="1" xfId="0" applyFont="1" applyFill="1" applyBorder="1" applyProtection="1"/>
    <xf numFmtId="0" fontId="0" fillId="6" borderId="14" xfId="0" applyFill="1" applyBorder="1"/>
    <xf numFmtId="0" fontId="1" fillId="3" borderId="1" xfId="0" applyFont="1" applyFill="1" applyBorder="1"/>
    <xf numFmtId="8" fontId="0" fillId="0" borderId="1" xfId="0" applyNumberFormat="1" applyBorder="1"/>
    <xf numFmtId="8" fontId="0" fillId="6" borderId="13" xfId="0" applyNumberFormat="1" applyFill="1" applyBorder="1"/>
    <xf numFmtId="8" fontId="0" fillId="6" borderId="8" xfId="0" applyNumberFormat="1" applyFill="1" applyBorder="1"/>
    <xf numFmtId="8" fontId="1" fillId="3" borderId="1" xfId="0" applyNumberFormat="1" applyFont="1" applyFill="1" applyBorder="1"/>
    <xf numFmtId="0" fontId="4" fillId="5" borderId="0" xfId="0" applyFont="1" applyFill="1" applyBorder="1"/>
    <xf numFmtId="0" fontId="3" fillId="5" borderId="0" xfId="0" applyFont="1" applyFill="1" applyBorder="1" applyAlignment="1"/>
    <xf numFmtId="0" fontId="0" fillId="3" borderId="15" xfId="0" applyFill="1" applyBorder="1"/>
    <xf numFmtId="0" fontId="0" fillId="3" borderId="12" xfId="0" applyFill="1" applyBorder="1"/>
    <xf numFmtId="0" fontId="0" fillId="3" borderId="17" xfId="0" applyFill="1" applyBorder="1"/>
    <xf numFmtId="0" fontId="1" fillId="3" borderId="1" xfId="0" applyFont="1" applyFill="1" applyBorder="1" applyAlignment="1">
      <alignment horizontal="right"/>
    </xf>
    <xf numFmtId="164" fontId="0" fillId="3" borderId="1" xfId="0" applyNumberFormat="1" applyFill="1" applyBorder="1"/>
    <xf numFmtId="0" fontId="4" fillId="5" borderId="0" xfId="0" applyFont="1" applyFill="1" applyBorder="1" applyAlignment="1"/>
    <xf numFmtId="0" fontId="0" fillId="6" borderId="0" xfId="0" applyFill="1" applyBorder="1"/>
    <xf numFmtId="8" fontId="0" fillId="6" borderId="4" xfId="0" applyNumberFormat="1" applyFill="1" applyBorder="1"/>
    <xf numFmtId="8" fontId="0" fillId="6" borderId="2" xfId="0" applyNumberFormat="1" applyFill="1" applyBorder="1"/>
    <xf numFmtId="0" fontId="1" fillId="6" borderId="0" xfId="0" applyFont="1" applyFill="1" applyBorder="1"/>
    <xf numFmtId="0" fontId="1" fillId="3" borderId="12" xfId="0" applyFont="1" applyFill="1" applyBorder="1" applyAlignment="1">
      <alignment horizontal="right"/>
    </xf>
    <xf numFmtId="0" fontId="0" fillId="3" borderId="16" xfId="0" applyFill="1" applyBorder="1"/>
    <xf numFmtId="164" fontId="1" fillId="3" borderId="12" xfId="0" applyNumberFormat="1" applyFont="1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1" xfId="0" applyBorder="1"/>
    <xf numFmtId="8" fontId="0" fillId="0" borderId="16" xfId="0" applyNumberFormat="1" applyBorder="1"/>
    <xf numFmtId="164" fontId="0" fillId="0" borderId="16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14" fontId="0" fillId="0" borderId="16" xfId="0" applyNumberFormat="1" applyBorder="1" applyProtection="1">
      <protection locked="0"/>
    </xf>
    <xf numFmtId="0" fontId="0" fillId="8" borderId="1" xfId="0" applyFill="1" applyBorder="1"/>
    <xf numFmtId="8" fontId="1" fillId="0" borderId="1" xfId="0" applyNumberFormat="1" applyFont="1" applyBorder="1" applyAlignment="1">
      <alignment horizontal="center" vertical="center"/>
    </xf>
    <xf numFmtId="8" fontId="0" fillId="6" borderId="14" xfId="0" applyNumberFormat="1" applyFill="1" applyBorder="1"/>
    <xf numFmtId="8" fontId="0" fillId="3" borderId="11" xfId="0" applyNumberFormat="1" applyFill="1" applyBorder="1"/>
    <xf numFmtId="8" fontId="1" fillId="3" borderId="18" xfId="0" applyNumberFormat="1" applyFont="1" applyFill="1" applyBorder="1"/>
    <xf numFmtId="8" fontId="0" fillId="6" borderId="0" xfId="0" applyNumberFormat="1" applyFill="1" applyBorder="1"/>
    <xf numFmtId="8" fontId="1" fillId="6" borderId="4" xfId="0" applyNumberFormat="1" applyFont="1" applyFill="1" applyBorder="1"/>
    <xf numFmtId="8" fontId="1" fillId="6" borderId="2" xfId="0" applyNumberFormat="1" applyFont="1" applyFill="1" applyBorder="1"/>
    <xf numFmtId="0" fontId="0" fillId="0" borderId="1" xfId="0" applyNumberFormat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164" fontId="8" fillId="6" borderId="1" xfId="0" applyNumberFormat="1" applyFont="1" applyFill="1" applyBorder="1" applyAlignment="1"/>
    <xf numFmtId="0" fontId="2" fillId="5" borderId="14" xfId="0" applyFont="1" applyFill="1" applyBorder="1" applyAlignment="1"/>
    <xf numFmtId="0" fontId="3" fillId="5" borderId="6" xfId="0" applyFont="1" applyFill="1" applyBorder="1" applyAlignment="1"/>
    <xf numFmtId="0" fontId="3" fillId="5" borderId="14" xfId="0" applyFont="1" applyFill="1" applyBorder="1" applyAlignment="1"/>
    <xf numFmtId="0" fontId="0" fillId="5" borderId="4" xfId="0" applyFill="1" applyBorder="1" applyAlignment="1"/>
    <xf numFmtId="0" fontId="2" fillId="5" borderId="6" xfId="0" applyFont="1" applyFill="1" applyBorder="1" applyAlignment="1"/>
    <xf numFmtId="0" fontId="0" fillId="5" borderId="5" xfId="0" applyFill="1" applyBorder="1" applyAlignment="1"/>
    <xf numFmtId="0" fontId="0" fillId="5" borderId="10" xfId="0" applyFill="1" applyBorder="1" applyAlignment="1"/>
    <xf numFmtId="0" fontId="0" fillId="5" borderId="7" xfId="0" applyFill="1" applyBorder="1" applyAlignment="1"/>
    <xf numFmtId="0" fontId="2" fillId="5" borderId="4" xfId="0" applyFont="1" applyFill="1" applyBorder="1" applyAlignment="1"/>
    <xf numFmtId="0" fontId="2" fillId="5" borderId="14" xfId="0" applyFont="1" applyFill="1" applyBorder="1" applyAlignment="1">
      <alignment horizontal="right"/>
    </xf>
    <xf numFmtId="0" fontId="0" fillId="5" borderId="3" xfId="0" applyFill="1" applyBorder="1" applyAlignment="1"/>
    <xf numFmtId="0" fontId="0" fillId="0" borderId="1" xfId="0" applyNumberFormat="1" applyBorder="1" applyAlignment="1">
      <alignment horizontal="left" vertical="top"/>
    </xf>
    <xf numFmtId="0" fontId="2" fillId="5" borderId="3" xfId="0" applyFont="1" applyFill="1" applyBorder="1" applyAlignment="1"/>
    <xf numFmtId="0" fontId="0" fillId="5" borderId="6" xfId="0" applyFill="1" applyBorder="1" applyAlignment="1"/>
    <xf numFmtId="0" fontId="3" fillId="5" borderId="2" xfId="0" applyFont="1" applyFill="1" applyBorder="1" applyAlignment="1"/>
    <xf numFmtId="0" fontId="1" fillId="7" borderId="12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right"/>
    </xf>
    <xf numFmtId="164" fontId="0" fillId="8" borderId="1" xfId="0" applyNumberFormat="1" applyFill="1" applyBorder="1"/>
    <xf numFmtId="8" fontId="0" fillId="8" borderId="1" xfId="0" applyNumberFormat="1" applyFill="1" applyBorder="1"/>
    <xf numFmtId="8" fontId="0" fillId="8" borderId="16" xfId="0" applyNumberFormat="1" applyFill="1" applyBorder="1"/>
    <xf numFmtId="0" fontId="7" fillId="0" borderId="0" xfId="0" applyFont="1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Border="1" applyAlignment="1"/>
    <xf numFmtId="10" fontId="0" fillId="3" borderId="1" xfId="0" applyNumberFormat="1" applyFill="1" applyBorder="1" applyProtection="1"/>
    <xf numFmtId="8" fontId="0" fillId="3" borderId="1" xfId="0" applyNumberFormat="1" applyFill="1" applyBorder="1" applyAlignment="1"/>
    <xf numFmtId="38" fontId="0" fillId="3" borderId="1" xfId="0" applyNumberFormat="1" applyFill="1" applyBorder="1" applyAlignment="1"/>
    <xf numFmtId="10" fontId="1" fillId="3" borderId="1" xfId="0" applyNumberFormat="1" applyFont="1" applyFill="1" applyBorder="1"/>
    <xf numFmtId="0" fontId="1" fillId="3" borderId="3" xfId="0" applyFont="1" applyFill="1" applyBorder="1" applyAlignment="1">
      <alignment horizontal="right"/>
    </xf>
    <xf numFmtId="8" fontId="1" fillId="3" borderId="12" xfId="0" applyNumberFormat="1" applyFont="1" applyFill="1" applyBorder="1"/>
    <xf numFmtId="0" fontId="1" fillId="3" borderId="19" xfId="0" applyFont="1" applyFill="1" applyBorder="1" applyAlignment="1">
      <alignment horizontal="right"/>
    </xf>
    <xf numFmtId="0" fontId="0" fillId="5" borderId="14" xfId="0" applyFill="1" applyBorder="1" applyAlignment="1"/>
    <xf numFmtId="0" fontId="1" fillId="5" borderId="6" xfId="0" applyFont="1" applyFill="1" applyBorder="1" applyAlignment="1"/>
    <xf numFmtId="0" fontId="1" fillId="5" borderId="2" xfId="0" applyFont="1" applyFill="1" applyBorder="1" applyAlignment="1"/>
    <xf numFmtId="0" fontId="1" fillId="5" borderId="7" xfId="0" applyFont="1" applyFill="1" applyBorder="1" applyAlignment="1"/>
    <xf numFmtId="0" fontId="4" fillId="5" borderId="4" xfId="0" applyFont="1" applyFill="1" applyBorder="1" applyAlignment="1"/>
    <xf numFmtId="0" fontId="0" fillId="5" borderId="2" xfId="0" applyFill="1" applyBorder="1" applyAlignment="1"/>
    <xf numFmtId="164" fontId="1" fillId="3" borderId="2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49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165" fontId="1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0" fillId="0" borderId="11" xfId="0" applyBorder="1" applyProtection="1">
      <protection locked="0"/>
    </xf>
    <xf numFmtId="49" fontId="0" fillId="0" borderId="11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164" fontId="0" fillId="0" borderId="11" xfId="0" applyNumberFormat="1" applyBorder="1" applyProtection="1">
      <protection locked="0"/>
    </xf>
    <xf numFmtId="164" fontId="0" fillId="3" borderId="11" xfId="0" applyNumberFormat="1" applyFill="1" applyBorder="1"/>
    <xf numFmtId="0" fontId="0" fillId="3" borderId="18" xfId="0" applyFill="1" applyBorder="1"/>
    <xf numFmtId="0" fontId="1" fillId="3" borderId="18" xfId="0" applyFont="1" applyFill="1" applyBorder="1" applyAlignment="1">
      <alignment horizontal="right"/>
    </xf>
    <xf numFmtId="165" fontId="0" fillId="3" borderId="18" xfId="0" applyNumberFormat="1" applyFill="1" applyBorder="1"/>
    <xf numFmtId="164" fontId="1" fillId="3" borderId="18" xfId="0" applyNumberFormat="1" applyFont="1" applyFill="1" applyBorder="1"/>
    <xf numFmtId="0" fontId="0" fillId="6" borderId="10" xfId="0" applyFill="1" applyBorder="1"/>
    <xf numFmtId="0" fontId="0" fillId="6" borderId="7" xfId="0" applyFill="1" applyBorder="1"/>
    <xf numFmtId="0" fontId="0" fillId="7" borderId="12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left" wrapText="1" indent="1"/>
    </xf>
    <xf numFmtId="0" fontId="0" fillId="7" borderId="1" xfId="0" applyFill="1" applyBorder="1" applyAlignment="1">
      <alignment horizontal="left" vertical="top" wrapText="1" indent="1"/>
    </xf>
    <xf numFmtId="164" fontId="1" fillId="8" borderId="18" xfId="0" applyNumberFormat="1" applyFont="1" applyFill="1" applyBorder="1"/>
    <xf numFmtId="164" fontId="0" fillId="7" borderId="0" xfId="0" applyNumberFormat="1" applyFill="1" applyBorder="1"/>
    <xf numFmtId="0" fontId="1" fillId="8" borderId="12" xfId="0" applyNumberFormat="1" applyFont="1" applyFill="1" applyBorder="1"/>
    <xf numFmtId="164" fontId="1" fillId="8" borderId="1" xfId="0" applyNumberFormat="1" applyFont="1" applyFill="1" applyBorder="1" applyAlignment="1">
      <alignment horizontal="center"/>
    </xf>
    <xf numFmtId="164" fontId="1" fillId="8" borderId="12" xfId="0" applyNumberFormat="1" applyFont="1" applyFill="1" applyBorder="1"/>
    <xf numFmtId="0" fontId="1" fillId="8" borderId="12" xfId="0" applyNumberFormat="1" applyFont="1" applyFill="1" applyBorder="1" applyAlignment="1">
      <alignment horizontal="center"/>
    </xf>
    <xf numFmtId="164" fontId="0" fillId="0" borderId="12" xfId="0" applyNumberFormat="1" applyBorder="1" applyProtection="1">
      <protection locked="0"/>
    </xf>
    <xf numFmtId="0" fontId="0" fillId="7" borderId="3" xfId="0" applyFill="1" applyBorder="1"/>
    <xf numFmtId="0" fontId="0" fillId="7" borderId="13" xfId="0" applyFill="1" applyBorder="1"/>
    <xf numFmtId="0" fontId="1" fillId="8" borderId="18" xfId="0" applyFont="1" applyFill="1" applyBorder="1" applyAlignment="1">
      <alignment horizontal="right"/>
    </xf>
    <xf numFmtId="0" fontId="0" fillId="7" borderId="11" xfId="0" applyFill="1" applyBorder="1" applyAlignment="1">
      <alignment wrapText="1"/>
    </xf>
    <xf numFmtId="0" fontId="1" fillId="7" borderId="11" xfId="0" applyFont="1" applyFill="1" applyBorder="1" applyAlignment="1">
      <alignment vertical="top" wrapText="1"/>
    </xf>
    <xf numFmtId="0" fontId="0" fillId="0" borderId="14" xfId="0" applyBorder="1"/>
    <xf numFmtId="0" fontId="5" fillId="0" borderId="0" xfId="0" applyFont="1" applyBorder="1" applyAlignment="1"/>
    <xf numFmtId="8" fontId="0" fillId="0" borderId="1" xfId="0" applyNumberFormat="1" applyBorder="1" applyProtection="1"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5" borderId="13" xfId="0" applyFill="1" applyBorder="1" applyAlignment="1"/>
    <xf numFmtId="164" fontId="1" fillId="3" borderId="9" xfId="0" applyNumberFormat="1" applyFont="1" applyFill="1" applyBorder="1"/>
    <xf numFmtId="0" fontId="0" fillId="5" borderId="15" xfId="0" applyFill="1" applyBorder="1" applyAlignment="1"/>
    <xf numFmtId="0" fontId="1" fillId="8" borderId="18" xfId="0" applyFont="1" applyFill="1" applyBorder="1"/>
    <xf numFmtId="164" fontId="0" fillId="8" borderId="18" xfId="0" applyNumberFormat="1" applyFill="1" applyBorder="1"/>
    <xf numFmtId="8" fontId="0" fillId="8" borderId="18" xfId="0" applyNumberFormat="1" applyFill="1" applyBorder="1"/>
    <xf numFmtId="0" fontId="0" fillId="8" borderId="18" xfId="0" applyFill="1" applyBorder="1"/>
    <xf numFmtId="10" fontId="0" fillId="8" borderId="1" xfId="0" applyNumberFormat="1" applyFill="1" applyBorder="1" applyProtection="1"/>
    <xf numFmtId="38" fontId="0" fillId="8" borderId="1" xfId="0" applyNumberFormat="1" applyFill="1" applyBorder="1" applyAlignment="1"/>
    <xf numFmtId="8" fontId="0" fillId="8" borderId="1" xfId="0" applyNumberFormat="1" applyFill="1" applyBorder="1" applyAlignment="1"/>
    <xf numFmtId="0" fontId="0" fillId="0" borderId="0" xfId="0" applyAlignment="1">
      <alignment horizontal="center" vertical="center"/>
    </xf>
    <xf numFmtId="0" fontId="3" fillId="7" borderId="3" xfId="0" applyFont="1" applyFill="1" applyBorder="1" applyAlignment="1"/>
    <xf numFmtId="0" fontId="9" fillId="7" borderId="4" xfId="0" applyFont="1" applyFill="1" applyBorder="1" applyAlignment="1"/>
    <xf numFmtId="0" fontId="8" fillId="7" borderId="4" xfId="0" applyFont="1" applyFill="1" applyBorder="1" applyAlignment="1"/>
    <xf numFmtId="0" fontId="3" fillId="7" borderId="4" xfId="0" applyFont="1" applyFill="1" applyBorder="1" applyAlignment="1"/>
    <xf numFmtId="0" fontId="3" fillId="7" borderId="5" xfId="0" applyFont="1" applyFill="1" applyBorder="1" applyAlignment="1"/>
    <xf numFmtId="10" fontId="0" fillId="3" borderId="16" xfId="0" applyNumberFormat="1" applyFill="1" applyBorder="1" applyProtection="1"/>
    <xf numFmtId="164" fontId="0" fillId="3" borderId="16" xfId="0" applyNumberFormat="1" applyFill="1" applyBorder="1"/>
    <xf numFmtId="0" fontId="0" fillId="0" borderId="0" xfId="0" applyAlignment="1"/>
    <xf numFmtId="0" fontId="0" fillId="0" borderId="0" xfId="0" applyAlignment="1">
      <alignment wrapText="1"/>
    </xf>
    <xf numFmtId="8" fontId="0" fillId="3" borderId="16" xfId="0" applyNumberFormat="1" applyFill="1" applyBorder="1"/>
    <xf numFmtId="0" fontId="0" fillId="0" borderId="0" xfId="0" applyAlignment="1">
      <alignment vertical="top" wrapText="1"/>
    </xf>
    <xf numFmtId="0" fontId="0" fillId="7" borderId="14" xfId="0" applyFill="1" applyBorder="1"/>
    <xf numFmtId="0" fontId="1" fillId="7" borderId="14" xfId="0" applyFont="1" applyFill="1" applyBorder="1" applyAlignment="1">
      <alignment horizontal="right"/>
    </xf>
    <xf numFmtId="0" fontId="1" fillId="7" borderId="14" xfId="0" applyFont="1" applyFill="1" applyBorder="1"/>
    <xf numFmtId="0" fontId="1" fillId="7" borderId="0" xfId="0" applyFont="1" applyFill="1" applyBorder="1" applyAlignment="1">
      <alignment horizontal="right"/>
    </xf>
    <xf numFmtId="0" fontId="0" fillId="7" borderId="6" xfId="0" applyFill="1" applyBorder="1"/>
    <xf numFmtId="8" fontId="1" fillId="8" borderId="12" xfId="0" applyNumberFormat="1" applyFont="1" applyFill="1" applyBorder="1"/>
    <xf numFmtId="0" fontId="0" fillId="7" borderId="0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7" xfId="0" applyFill="1" applyBorder="1"/>
    <xf numFmtId="0" fontId="0" fillId="7" borderId="4" xfId="0" applyFill="1" applyBorder="1"/>
    <xf numFmtId="0" fontId="0" fillId="7" borderId="5" xfId="0" applyFill="1" applyBorder="1"/>
    <xf numFmtId="164" fontId="0" fillId="0" borderId="6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164" fontId="1" fillId="8" borderId="20" xfId="0" applyNumberFormat="1" applyFont="1" applyFill="1" applyBorder="1"/>
    <xf numFmtId="164" fontId="1" fillId="8" borderId="9" xfId="0" applyNumberFormat="1" applyFont="1" applyFill="1" applyBorder="1" applyAlignment="1">
      <alignment horizontal="center"/>
    </xf>
    <xf numFmtId="0" fontId="1" fillId="8" borderId="6" xfId="0" applyNumberFormat="1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0" fontId="0" fillId="7" borderId="1" xfId="0" applyFill="1" applyBorder="1"/>
    <xf numFmtId="164" fontId="0" fillId="7" borderId="7" xfId="0" applyNumberFormat="1" applyFill="1" applyBorder="1"/>
    <xf numFmtId="164" fontId="0" fillId="8" borderId="12" xfId="0" applyNumberFormat="1" applyFill="1" applyBorder="1" applyProtection="1"/>
    <xf numFmtId="164" fontId="0" fillId="8" borderId="1" xfId="0" applyNumberFormat="1" applyFill="1" applyBorder="1" applyProtection="1"/>
    <xf numFmtId="0" fontId="1" fillId="8" borderId="6" xfId="0" applyNumberFormat="1" applyFont="1" applyFill="1" applyBorder="1"/>
    <xf numFmtId="0" fontId="1" fillId="8" borderId="1" xfId="0" applyNumberFormat="1" applyFont="1" applyFill="1" applyBorder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wrapText="1"/>
    </xf>
    <xf numFmtId="49" fontId="0" fillId="0" borderId="14" xfId="0" applyNumberFormat="1" applyBorder="1" applyAlignment="1"/>
    <xf numFmtId="0" fontId="0" fillId="0" borderId="14" xfId="0" applyBorder="1" applyAlignment="1"/>
    <xf numFmtId="0" fontId="0" fillId="8" borderId="12" xfId="0" applyFill="1" applyBorder="1"/>
    <xf numFmtId="164" fontId="0" fillId="8" borderId="16" xfId="0" applyNumberFormat="1" applyFill="1" applyBorder="1"/>
    <xf numFmtId="0" fontId="1" fillId="8" borderId="1" xfId="0" applyFont="1" applyFill="1" applyBorder="1" applyAlignment="1">
      <alignment horizontal="right" wrapText="1"/>
    </xf>
    <xf numFmtId="164" fontId="1" fillId="8" borderId="1" xfId="0" applyNumberFormat="1" applyFont="1" applyFill="1" applyBorder="1" applyAlignment="1">
      <alignment horizontal="right"/>
    </xf>
    <xf numFmtId="0" fontId="0" fillId="0" borderId="0" xfId="0" applyFill="1"/>
    <xf numFmtId="0" fontId="1" fillId="3" borderId="14" xfId="0" applyFont="1" applyFill="1" applyBorder="1" applyAlignment="1">
      <alignment horizontal="right"/>
    </xf>
    <xf numFmtId="8" fontId="1" fillId="3" borderId="17" xfId="0" applyNumberFormat="1" applyFont="1" applyFill="1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8" fontId="0" fillId="0" borderId="1" xfId="0" applyNumberFormat="1" applyBorder="1" applyAlignment="1">
      <alignment wrapText="1"/>
    </xf>
    <xf numFmtId="164" fontId="0" fillId="8" borderId="1" xfId="0" applyNumberFormat="1" applyFill="1" applyBorder="1" applyAlignment="1">
      <alignment wrapText="1"/>
    </xf>
    <xf numFmtId="8" fontId="0" fillId="8" borderId="1" xfId="0" applyNumberFormat="1" applyFont="1" applyFill="1" applyBorder="1" applyAlignment="1">
      <alignment wrapText="1"/>
    </xf>
    <xf numFmtId="0" fontId="1" fillId="8" borderId="3" xfId="0" applyFont="1" applyFill="1" applyBorder="1" applyAlignment="1">
      <alignment horizontal="right" wrapText="1"/>
    </xf>
    <xf numFmtId="8" fontId="0" fillId="8" borderId="1" xfId="0" applyNumberFormat="1" applyFill="1" applyBorder="1" applyAlignment="1">
      <alignment wrapText="1"/>
    </xf>
    <xf numFmtId="0" fontId="1" fillId="8" borderId="14" xfId="0" applyFont="1" applyFill="1" applyBorder="1" applyAlignment="1">
      <alignment horizontal="right" wrapText="1"/>
    </xf>
    <xf numFmtId="0" fontId="1" fillId="8" borderId="19" xfId="0" applyFont="1" applyFill="1" applyBorder="1" applyAlignment="1">
      <alignment horizontal="right" wrapText="1"/>
    </xf>
    <xf numFmtId="8" fontId="1" fillId="8" borderId="17" xfId="0" applyNumberFormat="1" applyFont="1" applyFill="1" applyBorder="1" applyAlignment="1">
      <alignment wrapText="1"/>
    </xf>
    <xf numFmtId="8" fontId="1" fillId="8" borderId="15" xfId="0" applyNumberFormat="1" applyFont="1" applyFill="1" applyBorder="1" applyAlignment="1">
      <alignment wrapText="1"/>
    </xf>
    <xf numFmtId="8" fontId="0" fillId="3" borderId="21" xfId="0" applyNumberFormat="1" applyFill="1" applyBorder="1"/>
    <xf numFmtId="8" fontId="0" fillId="8" borderId="21" xfId="0" applyNumberFormat="1" applyFill="1" applyBorder="1" applyAlignment="1">
      <alignment wrapText="1"/>
    </xf>
    <xf numFmtId="8" fontId="0" fillId="8" borderId="10" xfId="0" applyNumberFormat="1" applyFill="1" applyBorder="1" applyAlignment="1">
      <alignment wrapText="1"/>
    </xf>
    <xf numFmtId="164" fontId="0" fillId="8" borderId="16" xfId="0" applyNumberFormat="1" applyFill="1" applyBorder="1" applyAlignment="1">
      <alignment wrapText="1"/>
    </xf>
    <xf numFmtId="49" fontId="0" fillId="0" borderId="0" xfId="0" applyNumberFormat="1" applyBorder="1" applyAlignment="1"/>
    <xf numFmtId="0" fontId="0" fillId="0" borderId="16" xfId="0" applyBorder="1" applyAlignment="1">
      <alignment wrapText="1"/>
    </xf>
    <xf numFmtId="164" fontId="0" fillId="0" borderId="16" xfId="0" applyNumberFormat="1" applyBorder="1" applyAlignment="1">
      <alignment wrapText="1"/>
    </xf>
    <xf numFmtId="0" fontId="1" fillId="8" borderId="12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49" fontId="0" fillId="0" borderId="4" xfId="0" applyNumberFormat="1" applyBorder="1" applyAlignment="1"/>
    <xf numFmtId="164" fontId="0" fillId="7" borderId="15" xfId="0" applyNumberFormat="1" applyFill="1" applyBorder="1"/>
    <xf numFmtId="164" fontId="1" fillId="7" borderId="15" xfId="0" applyNumberFormat="1" applyFont="1" applyFill="1" applyBorder="1"/>
    <xf numFmtId="8" fontId="1" fillId="7" borderId="15" xfId="0" applyNumberFormat="1" applyFont="1" applyFill="1" applyBorder="1"/>
    <xf numFmtId="8" fontId="0" fillId="8" borderId="11" xfId="0" applyNumberFormat="1" applyFill="1" applyBorder="1"/>
    <xf numFmtId="8" fontId="1" fillId="8" borderId="18" xfId="0" applyNumberFormat="1" applyFont="1" applyFill="1" applyBorder="1"/>
    <xf numFmtId="0" fontId="3" fillId="5" borderId="13" xfId="0" applyFont="1" applyFill="1" applyBorder="1" applyAlignment="1"/>
    <xf numFmtId="8" fontId="1" fillId="0" borderId="0" xfId="0" applyNumberFormat="1" applyFont="1" applyFill="1" applyBorder="1"/>
    <xf numFmtId="0" fontId="1" fillId="3" borderId="1" xfId="0" applyNumberFormat="1" applyFont="1" applyFill="1" applyBorder="1"/>
    <xf numFmtId="164" fontId="1" fillId="7" borderId="1" xfId="0" applyNumberFormat="1" applyFont="1" applyFill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10" fontId="0" fillId="0" borderId="0" xfId="0" applyNumberFormat="1"/>
    <xf numFmtId="10" fontId="0" fillId="0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16" xfId="0" applyNumberFormat="1" applyBorder="1" applyProtection="1">
      <protection locked="0"/>
    </xf>
    <xf numFmtId="10" fontId="0" fillId="8" borderId="16" xfId="0" applyNumberFormat="1" applyFill="1" applyBorder="1" applyProtection="1"/>
    <xf numFmtId="38" fontId="0" fillId="8" borderId="16" xfId="0" applyNumberFormat="1" applyFill="1" applyBorder="1" applyAlignment="1"/>
    <xf numFmtId="0" fontId="0" fillId="8" borderId="1" xfId="0" applyFill="1" applyBorder="1" applyProtection="1"/>
    <xf numFmtId="0" fontId="0" fillId="8" borderId="16" xfId="0" applyFill="1" applyBorder="1" applyProtection="1"/>
    <xf numFmtId="0" fontId="0" fillId="0" borderId="1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0" fontId="0" fillId="5" borderId="10" xfId="0" applyFill="1" applyBorder="1"/>
    <xf numFmtId="0" fontId="1" fillId="6" borderId="14" xfId="0" applyFont="1" applyFill="1" applyBorder="1"/>
    <xf numFmtId="0" fontId="0" fillId="6" borderId="6" xfId="0" applyFill="1" applyBorder="1"/>
    <xf numFmtId="0" fontId="0" fillId="6" borderId="2" xfId="0" applyFill="1" applyBorder="1"/>
    <xf numFmtId="0" fontId="1" fillId="7" borderId="0" xfId="0" applyFont="1" applyFill="1" applyBorder="1" applyAlignment="1">
      <alignment horizontal="right" indent="1"/>
    </xf>
    <xf numFmtId="0" fontId="0" fillId="0" borderId="1" xfId="0" applyFill="1" applyBorder="1" applyProtection="1">
      <protection locked="0"/>
    </xf>
    <xf numFmtId="0" fontId="0" fillId="3" borderId="12" xfId="0" applyFill="1" applyBorder="1" applyAlignment="1">
      <alignment wrapText="1"/>
    </xf>
    <xf numFmtId="0" fontId="1" fillId="3" borderId="12" xfId="0" applyFont="1" applyFill="1" applyBorder="1" applyAlignment="1">
      <alignment horizontal="right" wrapText="1"/>
    </xf>
    <xf numFmtId="164" fontId="1" fillId="3" borderId="12" xfId="0" applyNumberFormat="1" applyFont="1" applyFill="1" applyBorder="1" applyAlignment="1">
      <alignment horizontal="right"/>
    </xf>
    <xf numFmtId="164" fontId="1" fillId="8" borderId="12" xfId="0" applyNumberFormat="1" applyFont="1" applyFill="1" applyBorder="1" applyAlignment="1">
      <alignment horizontal="right"/>
    </xf>
    <xf numFmtId="0" fontId="0" fillId="0" borderId="1" xfId="0" applyFont="1" applyFill="1" applyBorder="1" applyAlignment="1" applyProtection="1">
      <alignment horizontal="right"/>
      <protection locked="0"/>
    </xf>
    <xf numFmtId="0" fontId="0" fillId="8" borderId="1" xfId="0" applyFont="1" applyFill="1" applyBorder="1" applyAlignment="1" applyProtection="1">
      <alignment horizontal="right"/>
    </xf>
    <xf numFmtId="164" fontId="1" fillId="3" borderId="18" xfId="0" applyNumberFormat="1" applyFont="1" applyFill="1" applyBorder="1" applyAlignment="1">
      <alignment horizontal="right"/>
    </xf>
    <xf numFmtId="164" fontId="0" fillId="8" borderId="16" xfId="0" applyNumberFormat="1" applyFill="1" applyBorder="1" applyProtection="1"/>
    <xf numFmtId="164" fontId="1" fillId="3" borderId="2" xfId="0" applyNumberFormat="1" applyFont="1" applyFill="1" applyBorder="1"/>
    <xf numFmtId="0" fontId="1" fillId="7" borderId="3" xfId="0" applyFont="1" applyFill="1" applyBorder="1" applyAlignment="1"/>
    <xf numFmtId="164" fontId="1" fillId="8" borderId="1" xfId="0" applyNumberFormat="1" applyFont="1" applyFill="1" applyBorder="1" applyAlignment="1"/>
    <xf numFmtId="164" fontId="1" fillId="8" borderId="1" xfId="0" applyNumberFormat="1" applyFont="1" applyFill="1" applyBorder="1" applyAlignment="1">
      <alignment horizontal="right" wrapText="1"/>
    </xf>
    <xf numFmtId="10" fontId="0" fillId="0" borderId="0" xfId="0" applyNumberFormat="1" applyProtection="1">
      <protection locked="0"/>
    </xf>
    <xf numFmtId="0" fontId="1" fillId="0" borderId="0" xfId="0" applyFont="1" applyAlignment="1">
      <alignment wrapText="1"/>
    </xf>
    <xf numFmtId="8" fontId="0" fillId="8" borderId="1" xfId="0" applyNumberFormat="1" applyFill="1" applyBorder="1" applyProtection="1"/>
    <xf numFmtId="165" fontId="0" fillId="0" borderId="16" xfId="0" applyNumberFormat="1" applyBorder="1" applyProtection="1">
      <protection locked="0"/>
    </xf>
    <xf numFmtId="8" fontId="13" fillId="0" borderId="0" xfId="0" applyNumberFormat="1" applyFont="1" applyFill="1" applyBorder="1" applyAlignment="1">
      <alignment horizontal="center" vertical="center"/>
    </xf>
    <xf numFmtId="164" fontId="1" fillId="8" borderId="12" xfId="0" applyNumberFormat="1" applyFont="1" applyFill="1" applyBorder="1" applyProtection="1"/>
    <xf numFmtId="8" fontId="1" fillId="8" borderId="12" xfId="0" applyNumberFormat="1" applyFont="1" applyFill="1" applyBorder="1" applyProtection="1"/>
    <xf numFmtId="8" fontId="1" fillId="8" borderId="18" xfId="0" applyNumberFormat="1" applyFont="1" applyFill="1" applyBorder="1" applyAlignment="1">
      <alignment wrapText="1"/>
    </xf>
    <xf numFmtId="164" fontId="1" fillId="8" borderId="25" xfId="0" applyNumberFormat="1" applyFont="1" applyFill="1" applyBorder="1"/>
    <xf numFmtId="0" fontId="1" fillId="2" borderId="12" xfId="0" applyFont="1" applyFill="1" applyBorder="1" applyAlignment="1">
      <alignment wrapText="1"/>
    </xf>
    <xf numFmtId="0" fontId="1" fillId="2" borderId="16" xfId="0" applyFont="1" applyFill="1" applyBorder="1" applyAlignment="1">
      <alignment vertical="top" wrapText="1"/>
    </xf>
    <xf numFmtId="164" fontId="1" fillId="3" borderId="25" xfId="0" applyNumberFormat="1" applyFont="1" applyFill="1" applyBorder="1"/>
    <xf numFmtId="164" fontId="0" fillId="0" borderId="1" xfId="0" applyNumberFormat="1" applyFont="1" applyBorder="1" applyAlignment="1" applyProtection="1">
      <alignment horizontal="right" vertical="center"/>
      <protection locked="0"/>
    </xf>
    <xf numFmtId="0" fontId="1" fillId="8" borderId="1" xfId="0" applyFont="1" applyFill="1" applyBorder="1" applyAlignment="1">
      <alignment horizontal="right" vertical="center"/>
    </xf>
    <xf numFmtId="8" fontId="0" fillId="8" borderId="1" xfId="0" applyNumberFormat="1" applyFill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0" fillId="8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Font="1" applyBorder="1" applyAlignment="1" applyProtection="1">
      <alignment horizontal="right"/>
      <protection locked="0"/>
    </xf>
    <xf numFmtId="0" fontId="0" fillId="8" borderId="11" xfId="0" applyFill="1" applyBorder="1" applyAlignment="1">
      <alignment horizontal="right"/>
    </xf>
    <xf numFmtId="8" fontId="0" fillId="8" borderId="16" xfId="0" applyNumberFormat="1" applyFill="1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11" xfId="0" applyNumberFormat="1" applyFont="1" applyBorder="1" applyAlignment="1" applyProtection="1">
      <alignment horizontal="right"/>
      <protection locked="0"/>
    </xf>
    <xf numFmtId="164" fontId="0" fillId="8" borderId="18" xfId="0" applyNumberFormat="1" applyFill="1" applyBorder="1" applyAlignment="1">
      <alignment horizontal="right"/>
    </xf>
    <xf numFmtId="8" fontId="0" fillId="8" borderId="18" xfId="0" applyNumberFormat="1" applyFill="1" applyBorder="1" applyAlignment="1">
      <alignment horizontal="right"/>
    </xf>
    <xf numFmtId="0" fontId="0" fillId="8" borderId="18" xfId="0" applyFill="1" applyBorder="1" applyAlignment="1">
      <alignment horizontal="right"/>
    </xf>
    <xf numFmtId="8" fontId="0" fillId="8" borderId="11" xfId="0" applyNumberFormat="1" applyFill="1" applyBorder="1" applyAlignment="1">
      <alignment horizontal="right"/>
    </xf>
    <xf numFmtId="164" fontId="1" fillId="8" borderId="1" xfId="0" applyNumberFormat="1" applyFont="1" applyFill="1" applyBorder="1" applyAlignment="1">
      <alignment horizontal="right" vertical="center"/>
    </xf>
    <xf numFmtId="8" fontId="1" fillId="8" borderId="1" xfId="0" applyNumberFormat="1" applyFont="1" applyFill="1" applyBorder="1" applyAlignment="1">
      <alignment horizontal="right" vertical="center"/>
    </xf>
    <xf numFmtId="164" fontId="0" fillId="8" borderId="1" xfId="0" applyNumberFormat="1" applyFont="1" applyFill="1" applyBorder="1"/>
    <xf numFmtId="164" fontId="0" fillId="8" borderId="1" xfId="0" applyNumberFormat="1" applyFont="1" applyFill="1" applyBorder="1" applyProtection="1"/>
    <xf numFmtId="164" fontId="0" fillId="8" borderId="9" xfId="0" applyNumberFormat="1" applyFont="1" applyFill="1" applyBorder="1"/>
    <xf numFmtId="164" fontId="0" fillId="8" borderId="11" xfId="0" applyNumberFormat="1" applyFont="1" applyFill="1" applyBorder="1"/>
    <xf numFmtId="164" fontId="0" fillId="8" borderId="11" xfId="0" applyNumberFormat="1" applyFont="1" applyFill="1" applyBorder="1" applyProtection="1"/>
    <xf numFmtId="164" fontId="0" fillId="8" borderId="3" xfId="0" applyNumberFormat="1" applyFont="1" applyFill="1" applyBorder="1"/>
    <xf numFmtId="8" fontId="0" fillId="0" borderId="16" xfId="0" applyNumberForma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16" xfId="0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49" fontId="0" fillId="0" borderId="4" xfId="0" applyNumberFormat="1" applyBorder="1" applyAlignment="1" applyProtection="1">
      <protection locked="0"/>
    </xf>
    <xf numFmtId="49" fontId="0" fillId="0" borderId="2" xfId="0" applyNumberFormat="1" applyBorder="1" applyAlignment="1" applyProtection="1">
      <protection locked="0"/>
    </xf>
    <xf numFmtId="0" fontId="3" fillId="7" borderId="15" xfId="0" applyFont="1" applyFill="1" applyBorder="1" applyAlignment="1"/>
    <xf numFmtId="0" fontId="1" fillId="8" borderId="12" xfId="0" applyFont="1" applyFill="1" applyBorder="1" applyAlignment="1">
      <alignment horizontal="center" wrapText="1"/>
    </xf>
    <xf numFmtId="8" fontId="0" fillId="0" borderId="0" xfId="0" applyNumberFormat="1"/>
    <xf numFmtId="0" fontId="1" fillId="8" borderId="12" xfId="0" applyFont="1" applyFill="1" applyBorder="1" applyAlignment="1">
      <alignment horizontal="right"/>
    </xf>
    <xf numFmtId="8" fontId="0" fillId="8" borderId="16" xfId="0" applyNumberFormat="1" applyFill="1" applyBorder="1" applyAlignment="1"/>
    <xf numFmtId="8" fontId="0" fillId="7" borderId="0" xfId="0" applyNumberFormat="1" applyFill="1" applyBorder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0" fillId="0" borderId="1" xfId="0" applyNumberFormat="1" applyFill="1" applyBorder="1" applyProtection="1">
      <protection locked="0"/>
    </xf>
    <xf numFmtId="164" fontId="0" fillId="3" borderId="18" xfId="0" applyNumberFormat="1" applyFill="1" applyBorder="1"/>
    <xf numFmtId="164" fontId="0" fillId="7" borderId="10" xfId="0" applyNumberFormat="1" applyFill="1" applyBorder="1"/>
    <xf numFmtId="164" fontId="1" fillId="7" borderId="10" xfId="0" applyNumberFormat="1" applyFont="1" applyFill="1" applyBorder="1"/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0" fillId="0" borderId="29" xfId="0" applyNumberFormat="1" applyBorder="1"/>
    <xf numFmtId="164" fontId="0" fillId="0" borderId="30" xfId="0" applyNumberFormat="1" applyBorder="1"/>
    <xf numFmtId="0" fontId="0" fillId="0" borderId="31" xfId="0" applyBorder="1"/>
    <xf numFmtId="164" fontId="0" fillId="0" borderId="32" xfId="0" applyNumberFormat="1" applyBorder="1"/>
    <xf numFmtId="164" fontId="0" fillId="0" borderId="33" xfId="0" applyNumberFormat="1" applyBorder="1"/>
    <xf numFmtId="0" fontId="0" fillId="0" borderId="34" xfId="0" applyBorder="1"/>
    <xf numFmtId="0" fontId="0" fillId="0" borderId="21" xfId="0" applyBorder="1"/>
    <xf numFmtId="0" fontId="0" fillId="0" borderId="35" xfId="0" applyBorder="1"/>
    <xf numFmtId="0" fontId="1" fillId="7" borderId="0" xfId="0" applyFont="1" applyFill="1" applyBorder="1"/>
    <xf numFmtId="0" fontId="1" fillId="0" borderId="28" xfId="0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indent="1"/>
    </xf>
    <xf numFmtId="0" fontId="1" fillId="5" borderId="0" xfId="0" applyFont="1" applyFill="1" applyBorder="1" applyAlignment="1"/>
    <xf numFmtId="164" fontId="0" fillId="6" borderId="5" xfId="0" applyNumberFormat="1" applyFill="1" applyBorder="1"/>
    <xf numFmtId="164" fontId="0" fillId="6" borderId="7" xfId="0" applyNumberFormat="1" applyFill="1" applyBorder="1"/>
    <xf numFmtId="0" fontId="0" fillId="0" borderId="8" xfId="0" applyBorder="1" applyProtection="1">
      <protection locked="0"/>
    </xf>
    <xf numFmtId="0" fontId="1" fillId="3" borderId="8" xfId="0" applyFont="1" applyFill="1" applyBorder="1" applyAlignment="1">
      <alignment horizontal="right"/>
    </xf>
    <xf numFmtId="0" fontId="0" fillId="0" borderId="5" xfId="0" applyBorder="1" applyProtection="1">
      <protection locked="0"/>
    </xf>
    <xf numFmtId="0" fontId="1" fillId="3" borderId="36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1" fillId="9" borderId="3" xfId="0" applyFont="1" applyFill="1" applyBorder="1" applyAlignment="1"/>
    <xf numFmtId="0" fontId="1" fillId="9" borderId="14" xfId="0" applyFont="1" applyFill="1" applyBorder="1" applyAlignment="1"/>
    <xf numFmtId="0" fontId="4" fillId="9" borderId="4" xfId="0" applyFont="1" applyFill="1" applyBorder="1" applyAlignment="1">
      <alignment horizontal="center"/>
    </xf>
    <xf numFmtId="0" fontId="3" fillId="9" borderId="4" xfId="0" applyFont="1" applyFill="1" applyBorder="1"/>
    <xf numFmtId="0" fontId="0" fillId="9" borderId="4" xfId="0" applyFill="1" applyBorder="1"/>
    <xf numFmtId="0" fontId="0" fillId="9" borderId="5" xfId="0" applyFill="1" applyBorder="1"/>
    <xf numFmtId="0" fontId="1" fillId="9" borderId="2" xfId="0" applyFont="1" applyFill="1" applyBorder="1"/>
    <xf numFmtId="0" fontId="1" fillId="9" borderId="7" xfId="0" applyFont="1" applyFill="1" applyBorder="1"/>
    <xf numFmtId="0" fontId="0" fillId="7" borderId="8" xfId="0" applyFill="1" applyBorder="1"/>
    <xf numFmtId="0" fontId="0" fillId="7" borderId="12" xfId="0" applyFont="1" applyFill="1" applyBorder="1" applyAlignment="1">
      <alignment horizontal="center"/>
    </xf>
    <xf numFmtId="0" fontId="1" fillId="7" borderId="14" xfId="0" applyFont="1" applyFill="1" applyBorder="1" applyAlignment="1"/>
    <xf numFmtId="0" fontId="8" fillId="7" borderId="6" xfId="0" applyFont="1" applyFill="1" applyBorder="1" applyAlignment="1"/>
    <xf numFmtId="0" fontId="0" fillId="9" borderId="2" xfId="0" applyFill="1" applyBorder="1"/>
    <xf numFmtId="0" fontId="0" fillId="9" borderId="7" xfId="0" applyFill="1" applyBorder="1"/>
    <xf numFmtId="0" fontId="1" fillId="8" borderId="0" xfId="0" applyFont="1" applyFill="1" applyBorder="1" applyAlignment="1">
      <alignment horizontal="right" wrapText="1"/>
    </xf>
    <xf numFmtId="0" fontId="0" fillId="7" borderId="37" xfId="0" applyFill="1" applyBorder="1"/>
    <xf numFmtId="0" fontId="0" fillId="5" borderId="38" xfId="0" applyFill="1" applyBorder="1" applyAlignment="1"/>
    <xf numFmtId="0" fontId="2" fillId="5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0" fontId="0" fillId="0" borderId="0" xfId="0" applyFill="1" applyBorder="1"/>
    <xf numFmtId="0" fontId="1" fillId="0" borderId="0" xfId="0" applyFont="1" applyAlignment="1"/>
    <xf numFmtId="0" fontId="1" fillId="9" borderId="2" xfId="0" applyFont="1" applyFill="1" applyBorder="1" applyAlignment="1">
      <alignment horizontal="center" vertical="center"/>
    </xf>
    <xf numFmtId="164" fontId="0" fillId="7" borderId="3" xfId="0" applyNumberFormat="1" applyFill="1" applyBorder="1"/>
    <xf numFmtId="164" fontId="0" fillId="9" borderId="13" xfId="0" applyNumberFormat="1" applyFill="1" applyBorder="1"/>
    <xf numFmtId="164" fontId="0" fillId="9" borderId="1" xfId="0" applyNumberFormat="1" applyFill="1" applyBorder="1"/>
    <xf numFmtId="0" fontId="0" fillId="9" borderId="3" xfId="0" applyFill="1" applyBorder="1" applyAlignment="1">
      <alignment wrapText="1"/>
    </xf>
    <xf numFmtId="164" fontId="1" fillId="9" borderId="4" xfId="0" applyNumberFormat="1" applyFont="1" applyFill="1" applyBorder="1"/>
    <xf numFmtId="164" fontId="1" fillId="9" borderId="5" xfId="0" applyNumberFormat="1" applyFont="1" applyFill="1" applyBorder="1"/>
    <xf numFmtId="0" fontId="1" fillId="9" borderId="6" xfId="0" applyFont="1" applyFill="1" applyBorder="1" applyAlignment="1">
      <alignment wrapText="1"/>
    </xf>
    <xf numFmtId="164" fontId="0" fillId="9" borderId="0" xfId="0" applyNumberFormat="1" applyFill="1" applyBorder="1"/>
    <xf numFmtId="164" fontId="0" fillId="9" borderId="2" xfId="0" applyNumberFormat="1" applyFill="1" applyBorder="1"/>
    <xf numFmtId="164" fontId="0" fillId="9" borderId="7" xfId="0" applyNumberFormat="1" applyFill="1" applyBorder="1"/>
    <xf numFmtId="0" fontId="1" fillId="8" borderId="6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/>
    </xf>
    <xf numFmtId="0" fontId="1" fillId="9" borderId="15" xfId="0" applyFont="1" applyFill="1" applyBorder="1" applyAlignment="1" applyProtection="1">
      <alignment horizontal="center" vertical="center"/>
      <protection locked="0"/>
    </xf>
    <xf numFmtId="0" fontId="0" fillId="9" borderId="15" xfId="0" applyFill="1" applyBorder="1" applyProtection="1">
      <protection locked="0"/>
    </xf>
    <xf numFmtId="0" fontId="0" fillId="9" borderId="15" xfId="0" applyFill="1" applyBorder="1"/>
    <xf numFmtId="0" fontId="0" fillId="9" borderId="6" xfId="0" applyFill="1" applyBorder="1"/>
    <xf numFmtId="0" fontId="0" fillId="9" borderId="13" xfId="0" applyFill="1" applyBorder="1"/>
    <xf numFmtId="0" fontId="0" fillId="0" borderId="11" xfId="0" applyNumberFormat="1" applyBorder="1" applyProtection="1">
      <protection locked="0"/>
    </xf>
    <xf numFmtId="0" fontId="0" fillId="9" borderId="0" xfId="0" applyFill="1" applyBorder="1" applyAlignment="1"/>
    <xf numFmtId="0" fontId="0" fillId="9" borderId="10" xfId="0" applyFill="1" applyBorder="1" applyAlignment="1"/>
    <xf numFmtId="0" fontId="9" fillId="9" borderId="14" xfId="0" applyFont="1" applyFill="1" applyBorder="1" applyAlignment="1"/>
    <xf numFmtId="0" fontId="8" fillId="9" borderId="0" xfId="0" applyFont="1" applyFill="1" applyBorder="1" applyAlignment="1"/>
    <xf numFmtId="0" fontId="9" fillId="9" borderId="0" xfId="0" applyFont="1" applyFill="1" applyBorder="1" applyAlignment="1"/>
    <xf numFmtId="0" fontId="9" fillId="9" borderId="10" xfId="0" applyFont="1" applyFill="1" applyBorder="1" applyAlignment="1"/>
    <xf numFmtId="0" fontId="0" fillId="9" borderId="7" xfId="0" applyFill="1" applyBorder="1" applyAlignment="1"/>
    <xf numFmtId="0" fontId="0" fillId="9" borderId="6" xfId="0" applyFill="1" applyBorder="1" applyAlignment="1"/>
    <xf numFmtId="0" fontId="0" fillId="9" borderId="2" xfId="0" applyFill="1" applyBorder="1" applyAlignment="1"/>
    <xf numFmtId="165" fontId="0" fillId="8" borderId="18" xfId="0" applyNumberFormat="1" applyFill="1" applyBorder="1"/>
    <xf numFmtId="164" fontId="1" fillId="8" borderId="1" xfId="0" applyNumberFormat="1" applyFont="1" applyFill="1" applyBorder="1" applyAlignment="1">
      <alignment horizontal="center" vertical="top" wrapText="1"/>
    </xf>
    <xf numFmtId="164" fontId="0" fillId="8" borderId="11" xfId="0" applyNumberFormat="1" applyFill="1" applyBorder="1"/>
    <xf numFmtId="0" fontId="1" fillId="8" borderId="1" xfId="0" applyFont="1" applyFill="1" applyBorder="1" applyAlignment="1">
      <alignment horizontal="center" vertical="top" wrapText="1"/>
    </xf>
    <xf numFmtId="165" fontId="1" fillId="8" borderId="1" xfId="0" applyNumberFormat="1" applyFont="1" applyFill="1" applyBorder="1" applyAlignment="1">
      <alignment horizontal="center" vertical="top" wrapText="1"/>
    </xf>
    <xf numFmtId="0" fontId="1" fillId="7" borderId="18" xfId="0" applyFont="1" applyFill="1" applyBorder="1" applyAlignment="1">
      <alignment wrapText="1"/>
    </xf>
    <xf numFmtId="0" fontId="1" fillId="9" borderId="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right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/>
    <xf numFmtId="0" fontId="1" fillId="9" borderId="6" xfId="0" applyFont="1" applyFill="1" applyBorder="1" applyAlignment="1">
      <alignment horizontal="center" vertical="center"/>
    </xf>
    <xf numFmtId="0" fontId="0" fillId="9" borderId="0" xfId="0" applyFill="1" applyBorder="1"/>
    <xf numFmtId="0" fontId="0" fillId="9" borderId="10" xfId="0" applyFill="1" applyBorder="1"/>
    <xf numFmtId="0" fontId="9" fillId="9" borderId="0" xfId="0" applyFont="1" applyFill="1" applyBorder="1" applyAlignment="1">
      <alignment wrapText="1"/>
    </xf>
    <xf numFmtId="0" fontId="9" fillId="9" borderId="10" xfId="0" applyFont="1" applyFill="1" applyBorder="1" applyAlignment="1">
      <alignment wrapText="1"/>
    </xf>
    <xf numFmtId="0" fontId="0" fillId="9" borderId="10" xfId="0" applyFill="1" applyBorder="1" applyAlignment="1">
      <alignment wrapText="1"/>
    </xf>
    <xf numFmtId="0" fontId="0" fillId="9" borderId="7" xfId="0" applyFill="1" applyBorder="1" applyAlignment="1">
      <alignment wrapText="1"/>
    </xf>
    <xf numFmtId="0" fontId="0" fillId="9" borderId="3" xfId="0" applyFill="1" applyBorder="1"/>
    <xf numFmtId="0" fontId="8" fillId="9" borderId="4" xfId="0" applyFont="1" applyFill="1" applyBorder="1" applyAlignment="1">
      <alignment wrapText="1"/>
    </xf>
    <xf numFmtId="0" fontId="9" fillId="9" borderId="2" xfId="0" applyFont="1" applyFill="1" applyBorder="1" applyAlignment="1">
      <alignment wrapText="1"/>
    </xf>
    <xf numFmtId="0" fontId="0" fillId="9" borderId="13" xfId="0" applyFill="1" applyBorder="1" applyAlignment="1">
      <alignment wrapText="1"/>
    </xf>
    <xf numFmtId="0" fontId="0" fillId="9" borderId="2" xfId="0" applyFill="1" applyBorder="1" applyAlignment="1">
      <alignment wrapText="1"/>
    </xf>
    <xf numFmtId="8" fontId="0" fillId="0" borderId="11" xfId="0" applyNumberFormat="1" applyBorder="1"/>
    <xf numFmtId="8" fontId="0" fillId="3" borderId="18" xfId="0" applyNumberFormat="1" applyFont="1" applyFill="1" applyBorder="1"/>
    <xf numFmtId="0" fontId="1" fillId="9" borderId="6" xfId="0" applyFont="1" applyFill="1" applyBorder="1" applyAlignment="1"/>
    <xf numFmtId="0" fontId="1" fillId="9" borderId="4" xfId="0" applyFont="1" applyFill="1" applyBorder="1" applyAlignment="1"/>
    <xf numFmtId="0" fontId="1" fillId="9" borderId="2" xfId="0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right"/>
    </xf>
    <xf numFmtId="0" fontId="1" fillId="9" borderId="0" xfId="0" applyFont="1" applyFill="1" applyBorder="1" applyAlignment="1">
      <alignment horizontal="right" vertical="center"/>
    </xf>
    <xf numFmtId="0" fontId="0" fillId="9" borderId="4" xfId="0" applyFill="1" applyBorder="1" applyAlignment="1">
      <alignment horizontal="right"/>
    </xf>
    <xf numFmtId="0" fontId="1" fillId="9" borderId="6" xfId="0" applyFont="1" applyFill="1" applyBorder="1"/>
    <xf numFmtId="0" fontId="0" fillId="9" borderId="2" xfId="0" applyFill="1" applyBorder="1" applyAlignment="1">
      <alignment horizontal="right"/>
    </xf>
    <xf numFmtId="0" fontId="1" fillId="9" borderId="37" xfId="0" applyFont="1" applyFill="1" applyBorder="1"/>
    <xf numFmtId="0" fontId="0" fillId="8" borderId="11" xfId="0" applyFill="1" applyBorder="1"/>
    <xf numFmtId="0" fontId="8" fillId="9" borderId="14" xfId="0" applyFont="1" applyFill="1" applyBorder="1" applyAlignment="1">
      <alignment horizontal="center"/>
    </xf>
    <xf numFmtId="0" fontId="9" fillId="9" borderId="6" xfId="0" applyFont="1" applyFill="1" applyBorder="1" applyAlignment="1"/>
    <xf numFmtId="0" fontId="8" fillId="9" borderId="2" xfId="0" applyFont="1" applyFill="1" applyBorder="1" applyAlignment="1"/>
    <xf numFmtId="0" fontId="9" fillId="9" borderId="2" xfId="0" applyFont="1" applyFill="1" applyBorder="1" applyAlignment="1"/>
    <xf numFmtId="0" fontId="3" fillId="9" borderId="6" xfId="0" applyFont="1" applyFill="1" applyBorder="1" applyAlignment="1"/>
    <xf numFmtId="0" fontId="3" fillId="9" borderId="2" xfId="0" applyFont="1" applyFill="1" applyBorder="1" applyAlignment="1"/>
    <xf numFmtId="0" fontId="1" fillId="9" borderId="4" xfId="0" applyFont="1" applyFill="1" applyBorder="1" applyAlignment="1">
      <alignment horizontal="center" vertical="center"/>
    </xf>
    <xf numFmtId="0" fontId="3" fillId="9" borderId="0" xfId="0" applyFont="1" applyFill="1" applyBorder="1" applyAlignment="1"/>
    <xf numFmtId="0" fontId="3" fillId="9" borderId="15" xfId="0" applyFont="1" applyFill="1" applyBorder="1" applyAlignment="1"/>
    <xf numFmtId="0" fontId="3" fillId="9" borderId="10" xfId="0" applyFont="1" applyFill="1" applyBorder="1" applyAlignment="1"/>
    <xf numFmtId="0" fontId="3" fillId="9" borderId="7" xfId="0" applyFont="1" applyFill="1" applyBorder="1" applyAlignment="1"/>
    <xf numFmtId="0" fontId="3" fillId="9" borderId="14" xfId="0" applyFont="1" applyFill="1" applyBorder="1" applyAlignment="1"/>
    <xf numFmtId="0" fontId="0" fillId="9" borderId="9" xfId="0" applyFill="1" applyBorder="1"/>
    <xf numFmtId="0" fontId="0" fillId="8" borderId="16" xfId="0" applyFill="1" applyBorder="1"/>
    <xf numFmtId="164" fontId="0" fillId="0" borderId="11" xfId="0" applyNumberFormat="1" applyBorder="1"/>
    <xf numFmtId="0" fontId="0" fillId="3" borderId="36" xfId="0" applyFill="1" applyBorder="1"/>
    <xf numFmtId="0" fontId="1" fillId="2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>
      <alignment horizontal="right" vertical="center"/>
    </xf>
    <xf numFmtId="0" fontId="0" fillId="9" borderId="0" xfId="0" applyFill="1" applyBorder="1" applyAlignment="1">
      <alignment horizontal="center"/>
    </xf>
    <xf numFmtId="0" fontId="1" fillId="7" borderId="12" xfId="0" applyFont="1" applyFill="1" applyBorder="1" applyAlignment="1">
      <alignment horizontal="center" wrapText="1"/>
    </xf>
    <xf numFmtId="0" fontId="0" fillId="9" borderId="4" xfId="0" applyFill="1" applyBorder="1" applyAlignment="1">
      <alignment horizontal="center"/>
    </xf>
    <xf numFmtId="0" fontId="1" fillId="9" borderId="7" xfId="0" applyFont="1" applyFill="1" applyBorder="1" applyAlignment="1"/>
    <xf numFmtId="0" fontId="1" fillId="9" borderId="2" xfId="0" applyFont="1" applyFill="1" applyBorder="1" applyAlignment="1"/>
    <xf numFmtId="0" fontId="1" fillId="9" borderId="3" xfId="0" applyFont="1" applyFill="1" applyBorder="1" applyAlignment="1">
      <alignment horizontal="center" wrapText="1"/>
    </xf>
    <xf numFmtId="0" fontId="1" fillId="9" borderId="4" xfId="0" applyFont="1" applyFill="1" applyBorder="1" applyAlignment="1">
      <alignment horizontal="center" wrapText="1"/>
    </xf>
    <xf numFmtId="0" fontId="14" fillId="9" borderId="14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9" borderId="3" xfId="0" applyFont="1" applyFill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9" borderId="37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164" fontId="0" fillId="9" borderId="3" xfId="0" applyNumberFormat="1" applyFill="1" applyBorder="1"/>
    <xf numFmtId="0" fontId="0" fillId="9" borderId="12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3" borderId="1" xfId="0" applyNumberFormat="1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horizontal="center"/>
    </xf>
    <xf numFmtId="0" fontId="0" fillId="5" borderId="14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3" borderId="11" xfId="0" applyNumberFormat="1" applyFill="1" applyBorder="1" applyAlignment="1" applyProtection="1">
      <alignment horizontal="center"/>
    </xf>
    <xf numFmtId="0" fontId="0" fillId="5" borderId="37" xfId="0" applyFill="1" applyBorder="1" applyAlignment="1" applyProtection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Protection="1">
      <protection locked="0"/>
    </xf>
    <xf numFmtId="49" fontId="0" fillId="0" borderId="9" xfId="0" applyNumberFormat="1" applyBorder="1" applyAlignment="1"/>
    <xf numFmtId="49" fontId="0" fillId="0" borderId="13" xfId="0" applyNumberFormat="1" applyBorder="1" applyAlignment="1"/>
    <xf numFmtId="49" fontId="0" fillId="0" borderId="8" xfId="0" applyNumberFormat="1" applyBorder="1" applyAlignment="1"/>
    <xf numFmtId="0" fontId="0" fillId="0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164" fontId="0" fillId="6" borderId="3" xfId="0" applyNumberFormat="1" applyFill="1" applyBorder="1" applyAlignment="1">
      <alignment vertical="center"/>
    </xf>
    <xf numFmtId="164" fontId="1" fillId="6" borderId="14" xfId="0" applyNumberFormat="1" applyFont="1" applyFill="1" applyBorder="1" applyAlignment="1">
      <alignment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6" borderId="14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3" borderId="36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10" borderId="0" xfId="0" applyFill="1"/>
    <xf numFmtId="164" fontId="0" fillId="6" borderId="12" xfId="0" applyNumberFormat="1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center" vertical="center"/>
    </xf>
    <xf numFmtId="164" fontId="0" fillId="7" borderId="16" xfId="0" applyNumberFormat="1" applyFill="1" applyBorder="1" applyAlignment="1">
      <alignment horizontal="center"/>
    </xf>
    <xf numFmtId="164" fontId="0" fillId="7" borderId="6" xfId="0" applyNumberFormat="1" applyFill="1" applyBorder="1" applyAlignment="1">
      <alignment horizontal="center"/>
    </xf>
    <xf numFmtId="0" fontId="1" fillId="0" borderId="0" xfId="0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1" fillId="7" borderId="15" xfId="0" applyFont="1" applyFill="1" applyBorder="1" applyAlignment="1">
      <alignment horizontal="center" vertical="center"/>
    </xf>
    <xf numFmtId="49" fontId="0" fillId="0" borderId="9" xfId="0" applyNumberFormat="1" applyBorder="1" applyAlignment="1"/>
    <xf numFmtId="49" fontId="0" fillId="0" borderId="13" xfId="0" applyNumberFormat="1" applyBorder="1" applyAlignment="1"/>
    <xf numFmtId="49" fontId="0" fillId="0" borderId="8" xfId="0" applyNumberFormat="1" applyBorder="1" applyAlignment="1"/>
    <xf numFmtId="0" fontId="0" fillId="0" borderId="0" xfId="0" applyFill="1" applyBorder="1" applyAlignment="1" applyProtection="1">
      <alignment wrapText="1"/>
      <protection locked="0"/>
    </xf>
    <xf numFmtId="8" fontId="1" fillId="8" borderId="0" xfId="0" applyNumberFormat="1" applyFont="1" applyFill="1" applyBorder="1"/>
    <xf numFmtId="0" fontId="1" fillId="6" borderId="0" xfId="0" applyFont="1" applyFill="1" applyAlignment="1">
      <alignment horizontal="left"/>
    </xf>
    <xf numFmtId="0" fontId="16" fillId="6" borderId="14" xfId="0" applyFont="1" applyFill="1" applyBorder="1"/>
    <xf numFmtId="0" fontId="16" fillId="6" borderId="0" xfId="0" applyFont="1" applyFill="1" applyBorder="1" applyAlignment="1">
      <alignment horizontal="right"/>
    </xf>
    <xf numFmtId="0" fontId="16" fillId="6" borderId="0" xfId="0" applyFont="1" applyFill="1" applyBorder="1"/>
    <xf numFmtId="0" fontId="17" fillId="6" borderId="0" xfId="0" applyFont="1" applyFill="1" applyBorder="1"/>
    <xf numFmtId="0" fontId="17" fillId="6" borderId="14" xfId="0" applyFont="1" applyFill="1" applyBorder="1"/>
    <xf numFmtId="0" fontId="0" fillId="5" borderId="37" xfId="0" applyFill="1" applyBorder="1" applyAlignment="1"/>
    <xf numFmtId="0" fontId="0" fillId="5" borderId="6" xfId="0" applyFill="1" applyBorder="1"/>
    <xf numFmtId="0" fontId="0" fillId="5" borderId="2" xfId="0" applyFill="1" applyBorder="1"/>
    <xf numFmtId="0" fontId="0" fillId="5" borderId="7" xfId="0" applyFill="1" applyBorder="1"/>
    <xf numFmtId="14" fontId="1" fillId="0" borderId="1" xfId="0" applyNumberFormat="1" applyFont="1" applyFill="1" applyBorder="1" applyProtection="1">
      <protection locked="0"/>
    </xf>
    <xf numFmtId="49" fontId="0" fillId="0" borderId="9" xfId="0" applyNumberFormat="1" applyBorder="1" applyAlignment="1"/>
    <xf numFmtId="49" fontId="0" fillId="0" borderId="13" xfId="0" applyNumberFormat="1" applyBorder="1" applyAlignment="1"/>
    <xf numFmtId="49" fontId="0" fillId="0" borderId="8" xfId="0" applyNumberFormat="1" applyBorder="1" applyAlignment="1"/>
    <xf numFmtId="49" fontId="0" fillId="10" borderId="9" xfId="0" applyNumberFormat="1" applyFill="1" applyBorder="1" applyAlignment="1"/>
    <xf numFmtId="49" fontId="0" fillId="10" borderId="13" xfId="0" applyNumberFormat="1" applyFill="1" applyBorder="1" applyAlignment="1"/>
    <xf numFmtId="49" fontId="0" fillId="10" borderId="8" xfId="0" applyNumberForma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4" xfId="0" applyBorder="1" applyAlignment="1"/>
    <xf numFmtId="0" fontId="0" fillId="0" borderId="0" xfId="0" applyBorder="1" applyAlignment="1"/>
    <xf numFmtId="0" fontId="5" fillId="4" borderId="4" xfId="0" applyFont="1" applyFill="1" applyBorder="1" applyAlignment="1">
      <alignment horizontal="center" vertical="center"/>
    </xf>
    <xf numFmtId="0" fontId="5" fillId="0" borderId="5" xfId="0" applyFont="1" applyBorder="1" applyAlignment="1"/>
    <xf numFmtId="0" fontId="5" fillId="4" borderId="0" xfId="0" applyFont="1" applyFill="1" applyBorder="1" applyAlignment="1">
      <alignment horizontal="center" vertical="center"/>
    </xf>
    <xf numFmtId="0" fontId="5" fillId="0" borderId="10" xfId="0" applyFont="1" applyBorder="1" applyAlignment="1"/>
    <xf numFmtId="0" fontId="1" fillId="0" borderId="9" xfId="0" applyFont="1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8" fontId="13" fillId="8" borderId="3" xfId="0" applyNumberFormat="1" applyFont="1" applyFill="1" applyBorder="1" applyAlignment="1">
      <alignment horizontal="center" vertical="center"/>
    </xf>
    <xf numFmtId="8" fontId="13" fillId="8" borderId="4" xfId="0" applyNumberFormat="1" applyFont="1" applyFill="1" applyBorder="1" applyAlignment="1">
      <alignment horizontal="center" vertical="center"/>
    </xf>
    <xf numFmtId="8" fontId="13" fillId="8" borderId="5" xfId="0" applyNumberFormat="1" applyFont="1" applyFill="1" applyBorder="1" applyAlignment="1">
      <alignment horizontal="center" vertical="center"/>
    </xf>
    <xf numFmtId="8" fontId="13" fillId="8" borderId="14" xfId="0" applyNumberFormat="1" applyFont="1" applyFill="1" applyBorder="1" applyAlignment="1">
      <alignment horizontal="center" vertical="center"/>
    </xf>
    <xf numFmtId="8" fontId="13" fillId="8" borderId="0" xfId="0" applyNumberFormat="1" applyFont="1" applyFill="1" applyBorder="1" applyAlignment="1">
      <alignment horizontal="center" vertical="center"/>
    </xf>
    <xf numFmtId="8" fontId="13" fillId="8" borderId="10" xfId="0" applyNumberFormat="1" applyFont="1" applyFill="1" applyBorder="1" applyAlignment="1">
      <alignment horizontal="center" vertical="center"/>
    </xf>
    <xf numFmtId="8" fontId="13" fillId="8" borderId="6" xfId="0" applyNumberFormat="1" applyFont="1" applyFill="1" applyBorder="1" applyAlignment="1">
      <alignment horizontal="center" vertical="center"/>
    </xf>
    <xf numFmtId="8" fontId="13" fillId="8" borderId="2" xfId="0" applyNumberFormat="1" applyFont="1" applyFill="1" applyBorder="1" applyAlignment="1">
      <alignment horizontal="center" vertical="center"/>
    </xf>
    <xf numFmtId="8" fontId="13" fillId="8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49" fontId="0" fillId="0" borderId="9" xfId="0" applyNumberFormat="1" applyBorder="1" applyAlignment="1" applyProtection="1">
      <protection locked="0"/>
    </xf>
    <xf numFmtId="49" fontId="0" fillId="0" borderId="13" xfId="0" applyNumberFormat="1" applyBorder="1" applyAlignment="1" applyProtection="1">
      <protection locked="0"/>
    </xf>
    <xf numFmtId="49" fontId="0" fillId="0" borderId="8" xfId="0" applyNumberFormat="1" applyBorder="1" applyAlignment="1" applyProtection="1">
      <protection locked="0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9" borderId="2" xfId="0" applyFont="1" applyFill="1" applyBorder="1" applyAlignment="1">
      <alignment horizontal="center" vertical="center"/>
    </xf>
    <xf numFmtId="49" fontId="0" fillId="0" borderId="9" xfId="0" applyNumberFormat="1" applyFill="1" applyBorder="1" applyAlignment="1" applyProtection="1">
      <protection locked="0"/>
    </xf>
    <xf numFmtId="49" fontId="0" fillId="0" borderId="13" xfId="0" applyNumberFormat="1" applyFill="1" applyBorder="1" applyAlignment="1" applyProtection="1">
      <protection locked="0"/>
    </xf>
    <xf numFmtId="49" fontId="0" fillId="0" borderId="8" xfId="0" applyNumberFormat="1" applyFill="1" applyBorder="1" applyAlignment="1" applyProtection="1">
      <protection locked="0"/>
    </xf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5" borderId="4" xfId="0" applyFont="1" applyFill="1" applyBorder="1" applyAlignment="1">
      <alignment vertical="top" wrapText="1"/>
    </xf>
    <xf numFmtId="0" fontId="0" fillId="0" borderId="4" xfId="0" applyBorder="1" applyAlignment="1">
      <alignment wrapText="1"/>
    </xf>
    <xf numFmtId="0" fontId="2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/>
    <xf numFmtId="0" fontId="8" fillId="9" borderId="3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49" fontId="7" fillId="0" borderId="9" xfId="0" applyNumberFormat="1" applyFont="1" applyBorder="1" applyAlignment="1" applyProtection="1">
      <protection locked="0"/>
    </xf>
    <xf numFmtId="49" fontId="7" fillId="0" borderId="13" xfId="0" applyNumberFormat="1" applyFont="1" applyBorder="1" applyAlignment="1" applyProtection="1">
      <protection locked="0"/>
    </xf>
    <xf numFmtId="49" fontId="7" fillId="0" borderId="8" xfId="0" applyNumberFormat="1" applyFont="1" applyBorder="1" applyAlignment="1" applyProtection="1">
      <protection locked="0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5" borderId="14" xfId="0" applyFont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left" indent="6"/>
    </xf>
    <xf numFmtId="0" fontId="0" fillId="0" borderId="0" xfId="0" applyAlignment="1">
      <alignment horizontal="left" indent="6"/>
    </xf>
    <xf numFmtId="0" fontId="0" fillId="0" borderId="10" xfId="0" applyBorder="1" applyAlignment="1">
      <alignment horizontal="left" indent="6"/>
    </xf>
    <xf numFmtId="0" fontId="2" fillId="5" borderId="14" xfId="0" applyFont="1" applyFill="1" applyBorder="1" applyAlignment="1">
      <alignment horizontal="left" indent="6"/>
    </xf>
    <xf numFmtId="0" fontId="8" fillId="9" borderId="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left" inden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9" borderId="4" xfId="0" applyFill="1" applyBorder="1" applyAlignment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</cellXfs>
  <cellStyles count="1">
    <cellStyle name="Normal" xfId="0" builtinId="0"/>
  </cellStyles>
  <dxfs count="3">
    <dxf>
      <font>
        <b/>
        <i val="0"/>
        <strike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51758</xdr:colOff>
      <xdr:row>0</xdr:row>
      <xdr:rowOff>57150</xdr:rowOff>
    </xdr:from>
    <xdr:to>
      <xdr:col>1</xdr:col>
      <xdr:colOff>243005</xdr:colOff>
      <xdr:row>4</xdr:row>
      <xdr:rowOff>169545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E96984-AF89-4872-A9F0-3E4439F1C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8" y="57150"/>
          <a:ext cx="1391397" cy="1102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5"/>
  <sheetViews>
    <sheetView topLeftCell="A7" workbookViewId="0">
      <selection activeCell="D23" sqref="D23"/>
    </sheetView>
  </sheetViews>
  <sheetFormatPr defaultRowHeight="15" x14ac:dyDescent="0.25"/>
  <cols>
    <col min="1" max="1" width="18" customWidth="1"/>
    <col min="2" max="2" width="11.42578125" customWidth="1"/>
    <col min="3" max="5" width="17.140625" customWidth="1"/>
    <col min="6" max="6" width="17.7109375" customWidth="1"/>
    <col min="7" max="7" width="13.7109375" customWidth="1"/>
    <col min="9" max="9" width="12" customWidth="1"/>
    <col min="10" max="10" width="28.85546875" hidden="1" customWidth="1"/>
    <col min="11" max="13" width="21.140625" hidden="1" customWidth="1"/>
    <col min="14" max="14" width="23.85546875" hidden="1" customWidth="1"/>
    <col min="15" max="15" width="9.85546875" hidden="1" customWidth="1"/>
    <col min="16" max="23" width="0" hidden="1" customWidth="1"/>
    <col min="24" max="24" width="10.5703125" hidden="1" customWidth="1"/>
  </cols>
  <sheetData>
    <row r="1" spans="1:28" ht="21" x14ac:dyDescent="0.35">
      <c r="A1" s="558"/>
      <c r="B1" s="559"/>
      <c r="C1" s="562" t="s">
        <v>32</v>
      </c>
      <c r="D1" s="562"/>
      <c r="E1" s="562"/>
      <c r="F1" s="562"/>
      <c r="G1" s="562"/>
      <c r="H1" s="563"/>
      <c r="I1" s="138"/>
      <c r="J1" s="568" t="s">
        <v>129</v>
      </c>
      <c r="K1" s="569"/>
      <c r="L1" s="569"/>
      <c r="M1" s="569"/>
      <c r="N1" s="569"/>
      <c r="O1" s="570"/>
    </row>
    <row r="2" spans="1:28" ht="21" x14ac:dyDescent="0.35">
      <c r="A2" s="560"/>
      <c r="B2" s="561"/>
      <c r="C2" s="564"/>
      <c r="D2" s="564"/>
      <c r="E2" s="564"/>
      <c r="F2" s="564"/>
      <c r="G2" s="564"/>
      <c r="H2" s="565"/>
      <c r="I2" s="138"/>
      <c r="J2" s="571"/>
      <c r="K2" s="572"/>
      <c r="L2" s="572"/>
      <c r="M2" s="572"/>
      <c r="N2" s="572"/>
      <c r="O2" s="573"/>
    </row>
    <row r="3" spans="1:28" ht="21" x14ac:dyDescent="0.35">
      <c r="A3" s="560"/>
      <c r="B3" s="561"/>
      <c r="C3" s="564"/>
      <c r="D3" s="564"/>
      <c r="E3" s="564"/>
      <c r="F3" s="564"/>
      <c r="G3" s="564"/>
      <c r="H3" s="565"/>
      <c r="I3" s="138"/>
      <c r="J3" s="571"/>
      <c r="K3" s="572"/>
      <c r="L3" s="572"/>
      <c r="M3" s="572"/>
      <c r="N3" s="572"/>
      <c r="O3" s="573"/>
      <c r="Q3" s="84" t="s">
        <v>143</v>
      </c>
    </row>
    <row r="4" spans="1:28" x14ac:dyDescent="0.25">
      <c r="A4" s="560"/>
      <c r="B4" s="561"/>
      <c r="C4" s="12"/>
      <c r="D4" s="12"/>
      <c r="E4" s="13"/>
      <c r="F4" s="13"/>
      <c r="G4" s="13"/>
      <c r="H4" s="246"/>
      <c r="I4" s="244"/>
      <c r="J4" s="571"/>
      <c r="K4" s="572"/>
      <c r="L4" s="572"/>
      <c r="M4" s="572"/>
      <c r="N4" s="572"/>
      <c r="O4" s="573"/>
      <c r="Q4" s="577" t="e">
        <f ca="1">VLOOKUP(Summary!$E$12,Validations!I2:L30,4,FALSE)</f>
        <v>#REF!</v>
      </c>
      <c r="R4" s="578"/>
      <c r="S4" s="578"/>
      <c r="T4" s="579"/>
    </row>
    <row r="5" spans="1:28" ht="15.75" x14ac:dyDescent="0.25">
      <c r="A5" s="560"/>
      <c r="B5" s="561"/>
      <c r="C5" s="13"/>
      <c r="D5" s="28" t="s">
        <v>232</v>
      </c>
      <c r="E5" s="13"/>
      <c r="F5" s="13"/>
      <c r="G5" s="13"/>
      <c r="H5" s="246"/>
      <c r="I5" s="244"/>
      <c r="J5" s="571"/>
      <c r="K5" s="572"/>
      <c r="L5" s="572"/>
      <c r="M5" s="572"/>
      <c r="N5" s="572"/>
      <c r="O5" s="573"/>
      <c r="Q5" s="580"/>
      <c r="R5" s="581"/>
      <c r="S5" s="581"/>
      <c r="T5" s="582"/>
    </row>
    <row r="6" spans="1:28" ht="15.75" x14ac:dyDescent="0.25">
      <c r="A6" s="94"/>
      <c r="B6" s="12"/>
      <c r="C6" s="13"/>
      <c r="D6" s="28"/>
      <c r="E6" s="13"/>
      <c r="F6" s="13"/>
      <c r="G6" s="13"/>
      <c r="H6" s="246"/>
      <c r="I6" s="244"/>
      <c r="J6" s="571"/>
      <c r="K6" s="572"/>
      <c r="L6" s="572"/>
      <c r="M6" s="572"/>
      <c r="N6" s="572"/>
      <c r="O6" s="573"/>
      <c r="Q6" s="580"/>
      <c r="R6" s="581"/>
      <c r="S6" s="581"/>
      <c r="T6" s="582"/>
    </row>
    <row r="7" spans="1:28" ht="35.25" customHeight="1" x14ac:dyDescent="0.25">
      <c r="A7" s="94"/>
      <c r="B7" s="589" t="s">
        <v>231</v>
      </c>
      <c r="C7" s="590"/>
      <c r="D7" s="590"/>
      <c r="E7" s="590"/>
      <c r="F7" s="590"/>
      <c r="G7" s="590"/>
      <c r="H7" s="246"/>
      <c r="I7" s="244"/>
      <c r="J7" s="571"/>
      <c r="K7" s="572"/>
      <c r="L7" s="572"/>
      <c r="M7" s="572"/>
      <c r="N7" s="572"/>
      <c r="O7" s="573"/>
      <c r="Q7" s="580"/>
      <c r="R7" s="581"/>
      <c r="S7" s="581"/>
      <c r="T7" s="582"/>
    </row>
    <row r="8" spans="1:28" x14ac:dyDescent="0.25">
      <c r="A8" s="94"/>
      <c r="B8" s="12"/>
      <c r="C8" s="13"/>
      <c r="D8" s="13"/>
      <c r="E8" s="13"/>
      <c r="F8" s="13"/>
      <c r="G8" s="13"/>
      <c r="H8" s="246"/>
      <c r="I8" s="244"/>
      <c r="J8" s="574"/>
      <c r="K8" s="575"/>
      <c r="L8" s="575"/>
      <c r="M8" s="575"/>
      <c r="N8" s="575"/>
      <c r="O8" s="576"/>
      <c r="Q8" s="583"/>
      <c r="R8" s="584"/>
      <c r="S8" s="584"/>
      <c r="T8" s="585"/>
    </row>
    <row r="9" spans="1:28" ht="21" x14ac:dyDescent="0.35">
      <c r="A9" s="247"/>
      <c r="B9" s="39" t="s">
        <v>16</v>
      </c>
      <c r="C9" s="39"/>
      <c r="D9" s="39" t="s">
        <v>19</v>
      </c>
      <c r="E9" s="39" t="s">
        <v>17</v>
      </c>
      <c r="F9" s="39"/>
      <c r="G9" s="39"/>
      <c r="H9" s="119"/>
      <c r="I9" s="15"/>
      <c r="J9" s="132"/>
      <c r="K9" s="175"/>
      <c r="L9" s="175"/>
      <c r="M9" s="175"/>
      <c r="N9" s="175"/>
      <c r="O9" s="176"/>
      <c r="Q9" s="586" t="s">
        <v>142</v>
      </c>
      <c r="R9" s="587"/>
      <c r="S9" s="587"/>
      <c r="T9" s="588"/>
    </row>
    <row r="10" spans="1:28" x14ac:dyDescent="0.25">
      <c r="A10" s="247"/>
      <c r="B10" s="566"/>
      <c r="C10" s="567"/>
      <c r="D10" s="21" t="s">
        <v>18</v>
      </c>
      <c r="E10" s="43">
        <v>95112</v>
      </c>
      <c r="F10" s="79" t="s">
        <v>25</v>
      </c>
      <c r="G10" s="551" t="str">
        <f ca="1">DateStamp</f>
        <v>11/30/2021</v>
      </c>
      <c r="H10" s="119"/>
      <c r="I10" s="162"/>
      <c r="J10" s="165"/>
      <c r="K10" s="250" t="s">
        <v>206</v>
      </c>
      <c r="L10" s="251"/>
      <c r="M10" s="250" t="s">
        <v>203</v>
      </c>
      <c r="N10" s="251"/>
      <c r="O10" s="172"/>
    </row>
    <row r="11" spans="1:28" x14ac:dyDescent="0.25">
      <c r="A11" s="247"/>
      <c r="B11" s="39"/>
      <c r="C11" s="39"/>
      <c r="D11" s="39"/>
      <c r="E11" s="39"/>
      <c r="F11" s="39"/>
      <c r="G11" s="39"/>
      <c r="H11" s="119"/>
      <c r="I11" s="164"/>
      <c r="J11" s="165"/>
      <c r="K11" s="171"/>
      <c r="L11" s="171"/>
      <c r="M11" s="171"/>
      <c r="N11" s="171"/>
      <c r="O11" s="172"/>
      <c r="Q11" s="84" t="s">
        <v>160</v>
      </c>
    </row>
    <row r="12" spans="1:28" x14ac:dyDescent="0.25">
      <c r="A12" s="247"/>
      <c r="B12" s="79" t="s">
        <v>20</v>
      </c>
      <c r="C12" s="231">
        <f>L12</f>
        <v>2014</v>
      </c>
      <c r="D12" s="79" t="s">
        <v>21</v>
      </c>
      <c r="E12" s="21">
        <f ca="1">+YEAR(TODAY())-1</f>
        <v>2020</v>
      </c>
      <c r="F12" s="79" t="s">
        <v>205</v>
      </c>
      <c r="G12" s="21" t="str">
        <f>IF(L10&lt;&gt;"",L10,"")</f>
        <v/>
      </c>
      <c r="H12" s="119"/>
      <c r="I12" s="164"/>
      <c r="J12" s="165"/>
      <c r="K12" s="250" t="s">
        <v>20</v>
      </c>
      <c r="L12" s="251">
        <v>2014</v>
      </c>
      <c r="M12" s="171"/>
      <c r="N12" s="171"/>
      <c r="O12" s="172"/>
      <c r="Q12" s="577" t="e">
        <f ca="1">VLOOKUP(Summary!$E$12,Validations!I2:N30,6,FALSE)</f>
        <v>#REF!</v>
      </c>
      <c r="R12" s="578"/>
      <c r="S12" s="578"/>
      <c r="T12" s="579"/>
    </row>
    <row r="13" spans="1:28" x14ac:dyDescent="0.25">
      <c r="A13" s="247"/>
      <c r="B13" s="39"/>
      <c r="C13" s="36"/>
      <c r="D13" s="79"/>
      <c r="E13" s="39"/>
      <c r="F13" s="39"/>
      <c r="G13" s="36"/>
      <c r="H13" s="119"/>
      <c r="I13" s="245"/>
      <c r="J13" s="165"/>
      <c r="K13" s="171"/>
      <c r="L13" s="171"/>
      <c r="M13" s="171"/>
      <c r="N13" s="171"/>
      <c r="O13" s="172"/>
      <c r="Q13" s="580"/>
      <c r="R13" s="581"/>
      <c r="S13" s="581"/>
      <c r="T13" s="582"/>
      <c r="V13" s="309"/>
    </row>
    <row r="14" spans="1:28" x14ac:dyDescent="0.25">
      <c r="A14" s="247" t="s">
        <v>87</v>
      </c>
      <c r="B14" s="39"/>
      <c r="C14" s="39"/>
      <c r="D14" s="79"/>
      <c r="E14" s="39"/>
      <c r="F14" s="79" t="s">
        <v>204</v>
      </c>
      <c r="G14" s="21" t="str">
        <f>IF(N10&lt;&gt;"",N10,"")</f>
        <v/>
      </c>
      <c r="H14" s="119"/>
      <c r="I14" s="245"/>
      <c r="J14" s="165"/>
      <c r="K14" s="168" t="s">
        <v>133</v>
      </c>
      <c r="L14" s="235">
        <v>4.4999999999999998E-2</v>
      </c>
      <c r="M14" s="171"/>
      <c r="N14" s="171"/>
      <c r="O14" s="172"/>
      <c r="Q14" s="583"/>
      <c r="R14" s="584"/>
      <c r="S14" s="584"/>
      <c r="T14" s="585"/>
    </row>
    <row r="15" spans="1:28" x14ac:dyDescent="0.25">
      <c r="A15" s="247"/>
      <c r="B15" s="39"/>
      <c r="C15" s="36"/>
      <c r="D15" s="544" t="s">
        <v>23</v>
      </c>
      <c r="E15" s="39"/>
      <c r="F15" s="39"/>
      <c r="G15" s="36"/>
      <c r="H15" s="119"/>
      <c r="I15" s="245"/>
      <c r="J15" s="165"/>
      <c r="K15" s="173"/>
      <c r="L15" s="173"/>
      <c r="M15" s="173"/>
      <c r="N15" s="171"/>
      <c r="O15" s="17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</row>
    <row r="16" spans="1:28" x14ac:dyDescent="0.25">
      <c r="A16" s="247"/>
      <c r="B16" s="39"/>
      <c r="C16" s="7" t="s">
        <v>20</v>
      </c>
      <c r="D16" s="7" t="s">
        <v>21</v>
      </c>
      <c r="E16" s="7" t="s">
        <v>22</v>
      </c>
      <c r="F16" s="36"/>
      <c r="G16" s="36"/>
      <c r="H16" s="119"/>
      <c r="I16" s="245"/>
      <c r="J16" s="165"/>
      <c r="K16" s="220" t="s">
        <v>20</v>
      </c>
      <c r="L16" s="220" t="s">
        <v>86</v>
      </c>
      <c r="M16" s="220" t="s">
        <v>21</v>
      </c>
      <c r="N16" s="191" t="s">
        <v>86</v>
      </c>
      <c r="O16" s="78"/>
      <c r="Q16" s="84" t="s">
        <v>122</v>
      </c>
    </row>
    <row r="17" spans="1:24" x14ac:dyDescent="0.25">
      <c r="A17" s="542"/>
      <c r="B17" s="543" t="s">
        <v>26</v>
      </c>
      <c r="C17" s="9">
        <f>'Box 7-Gross Income'!C9</f>
        <v>0</v>
      </c>
      <c r="D17" s="9">
        <f>'Box 7-Gross Income'!D9</f>
        <v>0</v>
      </c>
      <c r="E17" s="9">
        <f>D17</f>
        <v>0</v>
      </c>
      <c r="F17" s="36"/>
      <c r="G17" s="36"/>
      <c r="H17" s="119"/>
      <c r="I17" s="245"/>
      <c r="J17" s="166" t="s">
        <v>26</v>
      </c>
      <c r="K17" s="81">
        <f>'Box 7-Gross Income'!I9</f>
        <v>0</v>
      </c>
      <c r="L17" s="81">
        <f>K17-C17</f>
        <v>0</v>
      </c>
      <c r="M17" s="81">
        <f>'Box 7-Gross Income'!K9</f>
        <v>0</v>
      </c>
      <c r="N17" s="81">
        <f>M17-D17</f>
        <v>0</v>
      </c>
      <c r="O17" s="224"/>
      <c r="Q17" s="552"/>
      <c r="R17" s="553"/>
      <c r="S17" s="553"/>
      <c r="T17" s="553"/>
      <c r="U17" s="553"/>
      <c r="V17" s="553"/>
      <c r="W17" s="554"/>
    </row>
    <row r="18" spans="1:24" x14ac:dyDescent="0.25">
      <c r="A18" s="542"/>
      <c r="B18" s="543"/>
      <c r="C18" s="25"/>
      <c r="D18" s="26"/>
      <c r="E18" s="9">
        <f>'Box 6-Rent Increases'!G106*12</f>
        <v>0</v>
      </c>
      <c r="F18" s="544" t="s">
        <v>29</v>
      </c>
      <c r="G18" s="36"/>
      <c r="H18" s="119"/>
      <c r="I18" s="245"/>
      <c r="J18" s="166"/>
      <c r="K18" s="126"/>
      <c r="L18" s="126"/>
      <c r="M18" s="126"/>
      <c r="N18" s="171"/>
      <c r="O18" s="172"/>
      <c r="Q18" s="552"/>
      <c r="R18" s="553"/>
      <c r="S18" s="553"/>
      <c r="T18" s="553"/>
      <c r="U18" s="553"/>
      <c r="V18" s="553"/>
      <c r="W18" s="554"/>
    </row>
    <row r="19" spans="1:24" ht="15.75" thickBot="1" x14ac:dyDescent="0.3">
      <c r="A19" s="542"/>
      <c r="B19" s="543" t="s">
        <v>210</v>
      </c>
      <c r="C19" s="9">
        <f>'Box 7-Gross Income'!C15</f>
        <v>0</v>
      </c>
      <c r="D19" s="9">
        <f>'Box 7-Gross Income'!D15</f>
        <v>0</v>
      </c>
      <c r="E19" s="9">
        <f>D19</f>
        <v>0</v>
      </c>
      <c r="F19" s="36"/>
      <c r="G19" s="36"/>
      <c r="H19" s="119"/>
      <c r="I19" s="245"/>
      <c r="J19" s="166" t="s">
        <v>27</v>
      </c>
      <c r="K19" s="82">
        <f>'Box 7-Gross Income'!I15</f>
        <v>0</v>
      </c>
      <c r="L19" s="82">
        <f>K19-C19</f>
        <v>0</v>
      </c>
      <c r="M19" s="82">
        <f>'Box 7-Gross Income'!K15</f>
        <v>0</v>
      </c>
      <c r="N19" s="82">
        <f>M19-E19</f>
        <v>0</v>
      </c>
      <c r="O19" s="224"/>
      <c r="Q19" s="552"/>
      <c r="R19" s="553"/>
      <c r="S19" s="553"/>
      <c r="T19" s="553"/>
      <c r="U19" s="553"/>
      <c r="V19" s="553"/>
      <c r="W19" s="554"/>
    </row>
    <row r="20" spans="1:24" ht="15.75" thickTop="1" x14ac:dyDescent="0.25">
      <c r="A20" s="542"/>
      <c r="B20" s="543" t="s">
        <v>28</v>
      </c>
      <c r="C20" s="27">
        <f>C17-C19</f>
        <v>0</v>
      </c>
      <c r="D20" s="27">
        <f t="shared" ref="D20" si="0">D17-D19</f>
        <v>0</v>
      </c>
      <c r="E20" s="27">
        <f>E17+E18-E19</f>
        <v>0</v>
      </c>
      <c r="F20" s="36"/>
      <c r="G20" s="36"/>
      <c r="H20" s="119"/>
      <c r="I20" s="245"/>
      <c r="J20" s="166" t="s">
        <v>28</v>
      </c>
      <c r="K20" s="170">
        <f>K17-K19</f>
        <v>0</v>
      </c>
      <c r="L20" s="170">
        <f t="shared" ref="L20:M20" si="1">L17-L19</f>
        <v>0</v>
      </c>
      <c r="M20" s="170">
        <f t="shared" si="1"/>
        <v>0</v>
      </c>
      <c r="N20" s="170">
        <f>N17+N19</f>
        <v>0</v>
      </c>
      <c r="O20" s="225"/>
      <c r="Q20" s="552"/>
      <c r="R20" s="553"/>
      <c r="S20" s="553"/>
      <c r="T20" s="553"/>
      <c r="U20" s="553"/>
      <c r="V20" s="553"/>
      <c r="W20" s="554"/>
    </row>
    <row r="21" spans="1:24" x14ac:dyDescent="0.25">
      <c r="A21" s="542"/>
      <c r="B21" s="544"/>
      <c r="C21" s="37"/>
      <c r="D21" s="57"/>
      <c r="E21" s="37"/>
      <c r="F21" s="36"/>
      <c r="G21" s="36"/>
      <c r="H21" s="119"/>
      <c r="I21" s="245"/>
      <c r="J21" s="167"/>
      <c r="K21" s="126"/>
      <c r="L21" s="126"/>
      <c r="M21" s="126"/>
      <c r="N21" s="171"/>
      <c r="O21" s="172"/>
      <c r="Q21" s="552"/>
      <c r="R21" s="553"/>
      <c r="S21" s="553"/>
      <c r="T21" s="553"/>
      <c r="U21" s="553"/>
      <c r="V21" s="553"/>
      <c r="W21" s="554"/>
    </row>
    <row r="22" spans="1:24" x14ac:dyDescent="0.25">
      <c r="A22" s="542"/>
      <c r="B22" s="544"/>
      <c r="C22" s="38"/>
      <c r="D22" s="58" t="s">
        <v>165</v>
      </c>
      <c r="E22" s="38"/>
      <c r="F22" s="36"/>
      <c r="G22" s="36"/>
      <c r="H22" s="119"/>
      <c r="I22" s="245"/>
      <c r="J22" s="167"/>
      <c r="K22" s="126"/>
      <c r="L22" s="126"/>
      <c r="M22" s="126"/>
      <c r="N22" s="171"/>
      <c r="O22" s="172"/>
      <c r="Q22" s="552"/>
      <c r="R22" s="553"/>
      <c r="S22" s="553"/>
      <c r="T22" s="553"/>
      <c r="U22" s="553"/>
      <c r="V22" s="553"/>
      <c r="W22" s="554"/>
    </row>
    <row r="23" spans="1:24" s="526" customFormat="1" x14ac:dyDescent="0.25">
      <c r="A23" s="542"/>
      <c r="B23" s="543" t="s">
        <v>233</v>
      </c>
      <c r="C23" s="9">
        <f>'Box 8-Taxes, Fees, and Insuranc'!D17</f>
        <v>0</v>
      </c>
      <c r="D23" s="9">
        <f>'Box 8-Taxes, Fees, and Insuranc'!F17</f>
        <v>0</v>
      </c>
      <c r="E23" s="9">
        <f>D23</f>
        <v>0</v>
      </c>
      <c r="F23" s="22"/>
      <c r="G23" s="36"/>
      <c r="H23" s="119"/>
      <c r="I23" s="245"/>
      <c r="J23" s="166" t="s">
        <v>38</v>
      </c>
      <c r="K23" s="81">
        <f>'Box 8-Taxes, Fees, and Insuranc'!K17</f>
        <v>0</v>
      </c>
      <c r="L23" s="81">
        <f>'Box 8-Taxes, Fees, and Insuranc'!L17</f>
        <v>0</v>
      </c>
      <c r="M23" s="81">
        <f>'Box 8-Taxes, Fees, and Insuranc'!N17</f>
        <v>0</v>
      </c>
      <c r="N23" s="81">
        <f>'Box 8-Taxes, Fees, and Insuranc'!O17</f>
        <v>0</v>
      </c>
      <c r="O23" s="224"/>
      <c r="Q23" s="555"/>
      <c r="R23" s="556"/>
      <c r="S23" s="556"/>
      <c r="T23" s="556"/>
      <c r="U23" s="556"/>
      <c r="V23" s="556"/>
      <c r="W23" s="557"/>
    </row>
    <row r="24" spans="1:24" x14ac:dyDescent="0.25">
      <c r="A24" s="542"/>
      <c r="B24" s="543" t="s">
        <v>209</v>
      </c>
      <c r="C24" s="9">
        <f>'Box 10-Utilities'!C4</f>
        <v>0</v>
      </c>
      <c r="D24" s="9">
        <f>'Box 10-Utilities'!F4</f>
        <v>0</v>
      </c>
      <c r="E24" s="9">
        <f t="shared" ref="E24:E26" si="2">D24</f>
        <v>0</v>
      </c>
      <c r="F24" s="22"/>
      <c r="G24" s="36"/>
      <c r="H24" s="119"/>
      <c r="I24" s="245"/>
      <c r="J24" s="166" t="s">
        <v>92</v>
      </c>
      <c r="K24" s="81">
        <f>'Box 10-Utilities'!M4</f>
        <v>0</v>
      </c>
      <c r="L24" s="81">
        <f>'Box 10-Utilities'!N4</f>
        <v>0</v>
      </c>
      <c r="M24" s="81">
        <f>'Box 10-Utilities'!Q4</f>
        <v>0</v>
      </c>
      <c r="N24" s="81">
        <f>'Box 10-Utilities'!R4</f>
        <v>0</v>
      </c>
      <c r="O24" s="224"/>
      <c r="Q24" s="552"/>
      <c r="R24" s="553"/>
      <c r="S24" s="553"/>
      <c r="T24" s="553"/>
      <c r="U24" s="553"/>
      <c r="V24" s="553"/>
      <c r="W24" s="554"/>
      <c r="X24" s="309"/>
    </row>
    <row r="25" spans="1:24" x14ac:dyDescent="0.25">
      <c r="A25" s="542"/>
      <c r="B25" s="543" t="s">
        <v>234</v>
      </c>
      <c r="C25" s="9">
        <f>'Box 9-Management and Legal'!C32</f>
        <v>0</v>
      </c>
      <c r="D25" s="9">
        <f>'Box 9-Management and Legal'!D32</f>
        <v>0</v>
      </c>
      <c r="E25" s="9">
        <f t="shared" si="2"/>
        <v>0</v>
      </c>
      <c r="F25" s="22"/>
      <c r="G25" s="36"/>
      <c r="H25" s="119"/>
      <c r="I25" s="245"/>
      <c r="J25" s="166" t="s">
        <v>42</v>
      </c>
      <c r="K25" s="81" t="e">
        <f>'Box 9-Management and Legal'!I32</f>
        <v>#REF!</v>
      </c>
      <c r="L25" s="81" t="e">
        <f>'Box 9-Management and Legal'!J32</f>
        <v>#REF!</v>
      </c>
      <c r="M25" s="81" t="e">
        <f>'Box 9-Management and Legal'!K32</f>
        <v>#REF!</v>
      </c>
      <c r="N25" s="81" t="e">
        <f>'Box 9-Management and Legal'!L32</f>
        <v>#REF!</v>
      </c>
      <c r="O25" s="224"/>
      <c r="Q25" s="552"/>
      <c r="R25" s="553"/>
      <c r="S25" s="553"/>
      <c r="T25" s="553"/>
      <c r="U25" s="553"/>
      <c r="V25" s="553"/>
      <c r="W25" s="554"/>
      <c r="X25" s="309"/>
    </row>
    <row r="26" spans="1:24" ht="15.75" thickBot="1" x14ac:dyDescent="0.3">
      <c r="A26" s="542"/>
      <c r="B26" s="543" t="s">
        <v>219</v>
      </c>
      <c r="C26" s="163">
        <f>'Box 11-Maintenance and Repairs'!C32</f>
        <v>0</v>
      </c>
      <c r="D26" s="163">
        <f>'Box 11-Maintenance and Repairs'!C62</f>
        <v>0</v>
      </c>
      <c r="E26" s="163">
        <f t="shared" si="2"/>
        <v>0</v>
      </c>
      <c r="F26" s="22"/>
      <c r="G26" s="36"/>
      <c r="H26" s="119"/>
      <c r="I26" s="245"/>
      <c r="J26" s="166" t="s">
        <v>147</v>
      </c>
      <c r="K26" s="82">
        <f>'Box 11-Maintenance and Repairs'!I32</f>
        <v>0</v>
      </c>
      <c r="L26" s="82">
        <f>'Box 11-Maintenance and Repairs'!J32</f>
        <v>0</v>
      </c>
      <c r="M26" s="82">
        <f>'Box 11-Maintenance and Repairs'!I62</f>
        <v>0</v>
      </c>
      <c r="N26" s="82">
        <f>'Box 11-Maintenance and Repairs'!J62</f>
        <v>0</v>
      </c>
      <c r="O26" s="224"/>
      <c r="Q26" s="552"/>
      <c r="R26" s="553"/>
      <c r="S26" s="553"/>
      <c r="T26" s="553"/>
      <c r="U26" s="553"/>
      <c r="V26" s="553"/>
      <c r="W26" s="554"/>
      <c r="X26" s="309"/>
    </row>
    <row r="27" spans="1:24" ht="15.75" thickTop="1" x14ac:dyDescent="0.25">
      <c r="A27" s="542"/>
      <c r="B27" s="543" t="s">
        <v>85</v>
      </c>
      <c r="C27" s="92">
        <f>SUM(C23:C26)</f>
        <v>0</v>
      </c>
      <c r="D27" s="92">
        <f t="shared" ref="D27:E27" si="3">SUM(D23:D26)</f>
        <v>0</v>
      </c>
      <c r="E27" s="92">
        <f t="shared" si="3"/>
        <v>0</v>
      </c>
      <c r="F27" s="22"/>
      <c r="G27" s="36"/>
      <c r="H27" s="119"/>
      <c r="I27" s="245"/>
      <c r="J27" s="168" t="s">
        <v>85</v>
      </c>
      <c r="K27" s="170" t="e">
        <f>SUM(K23:K26)</f>
        <v>#REF!</v>
      </c>
      <c r="L27" s="170" t="e">
        <f>SUM(L23:L26)</f>
        <v>#REF!</v>
      </c>
      <c r="M27" s="170" t="e">
        <f t="shared" ref="M27" si="4">SUM(M23:M26)</f>
        <v>#REF!</v>
      </c>
      <c r="N27" s="170" t="e">
        <f>SUM(N23:N26)</f>
        <v>#REF!</v>
      </c>
      <c r="O27" s="226"/>
      <c r="Q27" s="552"/>
      <c r="R27" s="553"/>
      <c r="S27" s="553"/>
      <c r="T27" s="553"/>
      <c r="U27" s="553"/>
      <c r="V27" s="553"/>
      <c r="W27" s="554"/>
    </row>
    <row r="28" spans="1:24" x14ac:dyDescent="0.25">
      <c r="A28" s="542"/>
      <c r="B28" s="545"/>
      <c r="C28" s="36"/>
      <c r="D28" s="36"/>
      <c r="E28" s="36"/>
      <c r="F28" s="36"/>
      <c r="G28" s="36"/>
      <c r="H28" s="119"/>
      <c r="I28" s="245"/>
      <c r="J28" s="165"/>
      <c r="K28" s="126"/>
      <c r="L28" s="126"/>
      <c r="M28" s="126"/>
      <c r="N28" s="171"/>
      <c r="O28" s="172"/>
      <c r="Q28" s="552"/>
      <c r="R28" s="553"/>
      <c r="S28" s="553"/>
      <c r="T28" s="553"/>
      <c r="U28" s="553"/>
      <c r="V28" s="553"/>
      <c r="W28" s="554"/>
    </row>
    <row r="29" spans="1:24" ht="15.75" thickBot="1" x14ac:dyDescent="0.3">
      <c r="A29" s="542"/>
      <c r="B29" s="543" t="s">
        <v>218</v>
      </c>
      <c r="C29" s="163">
        <f>'Box 12-Amortized Capital'!I31</f>
        <v>0</v>
      </c>
      <c r="D29" s="163">
        <f>'Box 12-Amortized Capital'!I60</f>
        <v>0</v>
      </c>
      <c r="E29" s="163">
        <f>D29</f>
        <v>0</v>
      </c>
      <c r="F29" s="22"/>
      <c r="G29" s="36"/>
      <c r="H29" s="119"/>
      <c r="I29" s="245"/>
      <c r="J29" s="166" t="s">
        <v>51</v>
      </c>
      <c r="K29" s="82">
        <f>'Box 12-Amortized Capital'!S31</f>
        <v>0</v>
      </c>
      <c r="L29" s="82">
        <f>'Box 12-Amortized Capital'!T31</f>
        <v>0</v>
      </c>
      <c r="M29" s="82">
        <f>'Box 12-Amortized Capital'!S60</f>
        <v>0</v>
      </c>
      <c r="N29" s="82">
        <f>M29-D29</f>
        <v>0</v>
      </c>
      <c r="O29" s="224"/>
      <c r="Q29" s="552"/>
      <c r="R29" s="553"/>
      <c r="S29" s="553"/>
      <c r="T29" s="553"/>
      <c r="U29" s="553"/>
      <c r="V29" s="553"/>
      <c r="W29" s="554"/>
    </row>
    <row r="30" spans="1:24" ht="15.75" thickTop="1" x14ac:dyDescent="0.25">
      <c r="A30" s="542"/>
      <c r="B30" s="543" t="s">
        <v>31</v>
      </c>
      <c r="C30" s="92">
        <f>C20-C27-C29</f>
        <v>0</v>
      </c>
      <c r="D30" s="92">
        <f t="shared" ref="D30:E30" si="5">D20-D27-D29</f>
        <v>0</v>
      </c>
      <c r="E30" s="92">
        <f t="shared" si="5"/>
        <v>0</v>
      </c>
      <c r="F30" s="22"/>
      <c r="G30" s="36"/>
      <c r="H30" s="119"/>
      <c r="I30" s="245"/>
      <c r="J30" s="166" t="s">
        <v>31</v>
      </c>
      <c r="K30" s="170" t="e">
        <f t="shared" ref="K30:M30" si="6">K20-K27-K29</f>
        <v>#REF!</v>
      </c>
      <c r="L30" s="170" t="e">
        <f>L27+L20+L29</f>
        <v>#REF!</v>
      </c>
      <c r="M30" s="170" t="e">
        <f t="shared" si="6"/>
        <v>#REF!</v>
      </c>
      <c r="N30" s="170" t="e">
        <f>N27+N20+N29</f>
        <v>#REF!</v>
      </c>
      <c r="O30" s="226"/>
      <c r="Q30" s="552"/>
      <c r="R30" s="553"/>
      <c r="S30" s="553"/>
      <c r="T30" s="553"/>
      <c r="U30" s="553"/>
      <c r="V30" s="553"/>
      <c r="W30" s="554"/>
      <c r="X30" s="309"/>
    </row>
    <row r="31" spans="1:24" x14ac:dyDescent="0.25">
      <c r="A31" s="542"/>
      <c r="B31" s="543"/>
      <c r="C31" s="36"/>
      <c r="D31" s="36"/>
      <c r="E31" s="36"/>
      <c r="F31" s="36"/>
      <c r="G31" s="36"/>
      <c r="H31" s="119"/>
      <c r="I31" s="245"/>
      <c r="J31" s="166"/>
      <c r="K31" s="171"/>
      <c r="L31" s="312"/>
      <c r="M31" s="171"/>
      <c r="N31" s="312"/>
      <c r="O31" s="172"/>
      <c r="Q31" s="552"/>
      <c r="R31" s="553"/>
      <c r="S31" s="553"/>
      <c r="T31" s="553"/>
      <c r="U31" s="553"/>
      <c r="V31" s="553"/>
      <c r="W31" s="554"/>
    </row>
    <row r="32" spans="1:24" x14ac:dyDescent="0.25">
      <c r="A32" s="542"/>
      <c r="B32" s="543"/>
      <c r="C32" s="38"/>
      <c r="D32" s="79" t="s">
        <v>227</v>
      </c>
      <c r="E32" s="56"/>
      <c r="F32" s="544" t="s">
        <v>135</v>
      </c>
      <c r="G32" s="36"/>
      <c r="H32" s="119"/>
      <c r="I32" s="245"/>
      <c r="J32" s="166"/>
      <c r="K32" s="171"/>
      <c r="L32" s="171"/>
      <c r="M32" s="171"/>
      <c r="N32" s="171"/>
      <c r="O32" s="172"/>
      <c r="Q32" s="552"/>
      <c r="R32" s="553"/>
      <c r="S32" s="553"/>
      <c r="T32" s="553"/>
      <c r="U32" s="553"/>
      <c r="V32" s="553"/>
      <c r="W32" s="554"/>
    </row>
    <row r="33" spans="1:23" x14ac:dyDescent="0.25">
      <c r="A33" s="542"/>
      <c r="B33" s="543"/>
      <c r="C33" s="7" t="s">
        <v>20</v>
      </c>
      <c r="D33" s="53"/>
      <c r="E33" s="56"/>
      <c r="F33" s="543" t="s">
        <v>132</v>
      </c>
      <c r="G33" s="90">
        <f>L14+0.02</f>
        <v>6.5000000000000002E-2</v>
      </c>
      <c r="H33" s="119"/>
      <c r="I33" s="245"/>
      <c r="J33" s="166"/>
      <c r="K33" s="191" t="s">
        <v>20</v>
      </c>
      <c r="L33" s="191" t="s">
        <v>86</v>
      </c>
      <c r="M33" s="165"/>
      <c r="N33" s="171"/>
      <c r="O33" s="172"/>
      <c r="Q33" s="552"/>
      <c r="R33" s="553"/>
      <c r="S33" s="553"/>
      <c r="T33" s="553"/>
      <c r="U33" s="553"/>
      <c r="V33" s="553"/>
      <c r="W33" s="554"/>
    </row>
    <row r="34" spans="1:23" x14ac:dyDescent="0.25">
      <c r="A34" s="542"/>
      <c r="B34" s="543" t="s">
        <v>224</v>
      </c>
      <c r="C34" s="9">
        <f>-'Box 14- Uninsured Damage'!D32</f>
        <v>0</v>
      </c>
      <c r="D34" s="22"/>
      <c r="E34" s="36"/>
      <c r="F34" s="36"/>
      <c r="G34" s="36"/>
      <c r="H34" s="119"/>
      <c r="I34" s="245"/>
      <c r="J34" s="166" t="s">
        <v>41</v>
      </c>
      <c r="K34" s="81">
        <f>'Box 14- Uninsured Damage'!K32</f>
        <v>0</v>
      </c>
      <c r="L34" s="81">
        <f>K34-C34</f>
        <v>0</v>
      </c>
      <c r="M34" s="165"/>
      <c r="N34" s="171"/>
      <c r="O34" s="324"/>
      <c r="Q34" s="552"/>
      <c r="R34" s="553"/>
      <c r="S34" s="553"/>
      <c r="T34" s="553"/>
      <c r="U34" s="553"/>
      <c r="V34" s="553"/>
      <c r="W34" s="554"/>
    </row>
    <row r="35" spans="1:23" x14ac:dyDescent="0.25">
      <c r="A35" s="542"/>
      <c r="B35" s="543" t="s">
        <v>223</v>
      </c>
      <c r="C35" s="9">
        <f>-'Box 15-Deferred Maintenance'!D32</f>
        <v>0</v>
      </c>
      <c r="D35" s="22"/>
      <c r="E35" s="36"/>
      <c r="F35" s="36"/>
      <c r="G35" s="36"/>
      <c r="H35" s="119"/>
      <c r="I35" s="245"/>
      <c r="J35" s="166" t="s">
        <v>50</v>
      </c>
      <c r="K35" s="81" t="e">
        <f>'Box 15-Deferred Maintenance'!#REF!</f>
        <v>#REF!</v>
      </c>
      <c r="L35" s="81" t="e">
        <f t="shared" ref="L35:L38" si="7">K35-C35</f>
        <v>#REF!</v>
      </c>
      <c r="M35" s="165"/>
      <c r="N35" s="171"/>
      <c r="O35" s="324"/>
      <c r="Q35" s="552"/>
      <c r="R35" s="553"/>
      <c r="S35" s="553"/>
      <c r="T35" s="553"/>
      <c r="U35" s="553"/>
      <c r="V35" s="553"/>
      <c r="W35" s="554"/>
    </row>
    <row r="36" spans="1:23" s="526" customFormat="1" x14ac:dyDescent="0.25">
      <c r="A36" s="542"/>
      <c r="B36" s="543" t="s">
        <v>225</v>
      </c>
      <c r="C36" s="9">
        <f>'Box 16-High or Low Expenses'!E33</f>
        <v>0</v>
      </c>
      <c r="D36" s="22"/>
      <c r="E36" s="36"/>
      <c r="F36" s="36" t="s">
        <v>166</v>
      </c>
      <c r="G36" s="36"/>
      <c r="H36" s="119"/>
      <c r="I36" s="245"/>
      <c r="J36" s="166" t="s">
        <v>157</v>
      </c>
      <c r="K36" s="81">
        <f>'Box 16-High or Low Expenses'!M33</f>
        <v>0</v>
      </c>
      <c r="L36" s="81">
        <f t="shared" si="7"/>
        <v>0</v>
      </c>
      <c r="M36" s="165"/>
      <c r="N36" s="171"/>
      <c r="O36" s="324"/>
      <c r="P36"/>
      <c r="Q36" s="552"/>
      <c r="R36" s="553"/>
      <c r="S36" s="553"/>
      <c r="T36" s="553"/>
      <c r="U36" s="553"/>
      <c r="V36" s="553"/>
      <c r="W36" s="554"/>
    </row>
    <row r="37" spans="1:23" x14ac:dyDescent="0.25">
      <c r="A37" s="542"/>
      <c r="B37" s="543" t="s">
        <v>220</v>
      </c>
      <c r="C37" s="9">
        <f>-'Box 13-New Capital Expense'!I31</f>
        <v>0</v>
      </c>
      <c r="D37" s="22"/>
      <c r="E37" s="36"/>
      <c r="F37" s="36" t="s">
        <v>167</v>
      </c>
      <c r="G37" s="36"/>
      <c r="H37" s="119"/>
      <c r="I37" s="244"/>
      <c r="J37" s="166" t="s">
        <v>152</v>
      </c>
      <c r="K37" s="81" t="e">
        <f>'Box 13-New Capital Expense'!#REF!</f>
        <v>#REF!</v>
      </c>
      <c r="L37" s="81" t="e">
        <f t="shared" si="7"/>
        <v>#REF!</v>
      </c>
      <c r="M37" s="165"/>
      <c r="N37" s="171"/>
      <c r="O37" s="324"/>
      <c r="Q37" s="552"/>
      <c r="R37" s="553"/>
      <c r="S37" s="553"/>
      <c r="T37" s="553"/>
      <c r="U37" s="553"/>
      <c r="V37" s="553"/>
      <c r="W37" s="554"/>
    </row>
    <row r="38" spans="1:23" ht="15.75" thickBot="1" x14ac:dyDescent="0.3">
      <c r="A38" s="542"/>
      <c r="B38" s="543" t="s">
        <v>226</v>
      </c>
      <c r="C38" s="54" t="e">
        <f>#REF!</f>
        <v>#REF!</v>
      </c>
      <c r="D38" s="22"/>
      <c r="E38" s="36"/>
      <c r="F38" s="36" t="s">
        <v>168</v>
      </c>
      <c r="G38" s="36"/>
      <c r="H38" s="119"/>
      <c r="I38" s="244"/>
      <c r="J38" s="166" t="s">
        <v>155</v>
      </c>
      <c r="K38" s="227" t="e">
        <f>#REF!</f>
        <v>#REF!</v>
      </c>
      <c r="L38" s="81" t="e">
        <f t="shared" si="7"/>
        <v>#REF!</v>
      </c>
      <c r="M38" s="165"/>
      <c r="N38" s="171"/>
      <c r="O38" s="324"/>
      <c r="Q38" s="552"/>
      <c r="R38" s="553"/>
      <c r="S38" s="553"/>
      <c r="T38" s="553"/>
      <c r="U38" s="553"/>
      <c r="V38" s="553"/>
      <c r="W38" s="554"/>
    </row>
    <row r="39" spans="1:23" ht="15.75" thickTop="1" x14ac:dyDescent="0.25">
      <c r="A39" s="542"/>
      <c r="B39" s="544" t="s">
        <v>85</v>
      </c>
      <c r="C39" s="55" t="e">
        <f>SUM(C34:C38)</f>
        <v>#REF!</v>
      </c>
      <c r="D39" s="22"/>
      <c r="E39" s="36"/>
      <c r="F39" s="36" t="s">
        <v>116</v>
      </c>
      <c r="G39" s="36"/>
      <c r="H39" s="119"/>
      <c r="I39" s="244"/>
      <c r="J39" s="165"/>
      <c r="K39" s="228" t="e">
        <f>SUM(K34:K38)</f>
        <v>#REF!</v>
      </c>
      <c r="L39" s="228" t="e">
        <f>SUM(L34:L38)</f>
        <v>#REF!</v>
      </c>
      <c r="M39" s="165"/>
      <c r="N39" s="171"/>
      <c r="O39" s="325"/>
      <c r="Q39" s="552"/>
      <c r="R39" s="553"/>
      <c r="S39" s="553"/>
      <c r="T39" s="553"/>
      <c r="U39" s="553"/>
      <c r="V39" s="553"/>
      <c r="W39" s="554"/>
    </row>
    <row r="40" spans="1:23" ht="15.75" thickBot="1" x14ac:dyDescent="0.3">
      <c r="A40" s="546"/>
      <c r="B40" s="545"/>
      <c r="C40" s="36"/>
      <c r="D40" s="39"/>
      <c r="E40" s="36"/>
      <c r="F40" s="36"/>
      <c r="G40" s="36"/>
      <c r="H40" s="119"/>
      <c r="I40" s="244"/>
      <c r="J40" s="165"/>
      <c r="K40" s="336" t="s">
        <v>153</v>
      </c>
      <c r="L40" s="171"/>
      <c r="M40" s="336" t="s">
        <v>158</v>
      </c>
      <c r="N40" s="171"/>
      <c r="O40" s="172"/>
      <c r="Q40" s="552"/>
      <c r="R40" s="553"/>
      <c r="S40" s="553"/>
      <c r="T40" s="553"/>
      <c r="U40" s="553"/>
      <c r="V40" s="553"/>
      <c r="W40" s="554"/>
    </row>
    <row r="41" spans="1:23" ht="15.75" thickTop="1" x14ac:dyDescent="0.25">
      <c r="A41" s="546"/>
      <c r="B41" s="543" t="s">
        <v>154</v>
      </c>
      <c r="C41" s="55" t="e">
        <f>C30-C39</f>
        <v>#REF!</v>
      </c>
      <c r="D41" s="22"/>
      <c r="E41" s="36"/>
      <c r="F41" s="36"/>
      <c r="G41" s="36"/>
      <c r="H41" s="119"/>
      <c r="I41" s="244"/>
      <c r="J41" s="168" t="s">
        <v>154</v>
      </c>
      <c r="K41" s="228" t="e">
        <f>K30-K39</f>
        <v>#REF!</v>
      </c>
      <c r="L41" s="171"/>
      <c r="M41" s="228" t="e">
        <f>MAX(Validations!$N$3:$N$30)</f>
        <v>#REF!</v>
      </c>
      <c r="N41" s="171"/>
      <c r="O41" s="172"/>
      <c r="Q41" s="552"/>
      <c r="R41" s="553"/>
      <c r="S41" s="553"/>
      <c r="T41" s="553"/>
      <c r="U41" s="553"/>
      <c r="V41" s="553"/>
      <c r="W41" s="554"/>
    </row>
    <row r="42" spans="1:23" x14ac:dyDescent="0.25">
      <c r="A42" s="22"/>
      <c r="B42" s="79"/>
      <c r="C42" s="36"/>
      <c r="D42" s="36"/>
      <c r="E42" s="36"/>
      <c r="F42" s="36"/>
      <c r="G42" s="36"/>
      <c r="H42" s="119"/>
      <c r="I42" s="244"/>
      <c r="J42" s="168"/>
      <c r="K42" s="540"/>
      <c r="L42" s="171"/>
      <c r="M42" s="540"/>
      <c r="N42" s="171"/>
      <c r="O42" s="172"/>
      <c r="Q42" s="536"/>
      <c r="R42" s="537"/>
      <c r="S42" s="537"/>
      <c r="T42" s="537"/>
      <c r="U42" s="537"/>
      <c r="V42" s="537"/>
      <c r="W42" s="538"/>
    </row>
    <row r="43" spans="1:23" x14ac:dyDescent="0.25">
      <c r="A43" s="22"/>
      <c r="B43" s="541"/>
      <c r="C43" s="36"/>
      <c r="D43" s="36"/>
      <c r="E43" s="36"/>
      <c r="F43" s="36"/>
      <c r="G43" s="36"/>
      <c r="H43" s="119"/>
      <c r="I43" s="244"/>
      <c r="J43" s="168"/>
      <c r="K43" s="540"/>
      <c r="L43" s="171"/>
      <c r="M43" s="540"/>
      <c r="N43" s="171"/>
      <c r="O43" s="172"/>
      <c r="Q43" s="536"/>
      <c r="R43" s="537"/>
      <c r="S43" s="537"/>
      <c r="T43" s="537"/>
      <c r="U43" s="537"/>
      <c r="V43" s="537"/>
      <c r="W43" s="538"/>
    </row>
    <row r="44" spans="1:23" x14ac:dyDescent="0.25">
      <c r="A44" s="248"/>
      <c r="B44" s="249"/>
      <c r="C44" s="249"/>
      <c r="D44" s="249"/>
      <c r="E44" s="249"/>
      <c r="F44" s="249"/>
      <c r="G44" s="249"/>
      <c r="H44" s="120"/>
      <c r="I44" s="244"/>
      <c r="J44" s="169"/>
      <c r="K44" s="173"/>
      <c r="L44" s="173"/>
      <c r="M44" s="173"/>
      <c r="N44" s="173"/>
      <c r="O44" s="174"/>
      <c r="Q44" s="552"/>
      <c r="R44" s="553"/>
      <c r="S44" s="553"/>
      <c r="T44" s="553"/>
      <c r="U44" s="553"/>
      <c r="V44" s="553"/>
      <c r="W44" s="554"/>
    </row>
    <row r="45" spans="1:23" x14ac:dyDescent="0.25">
      <c r="Q45" s="223"/>
      <c r="R45" s="223"/>
      <c r="S45" s="223"/>
      <c r="T45" s="223"/>
      <c r="U45" s="223"/>
      <c r="V45" s="223"/>
      <c r="W45" s="223"/>
    </row>
  </sheetData>
  <sheetProtection algorithmName="SHA-512" hashValue="TWxIkCox32r7HoWEwYxHmHWUs4+ZhOx8e33YrppTVTwBOub1tVUJNVjFIziQdx7FxOnxar0+SxBhXGmfTAwiyg==" saltValue="lBjE8D/BeI2qvpu1L1T3iw==" spinCount="100000" sheet="1" objects="1" scenarios="1"/>
  <mergeCells count="34">
    <mergeCell ref="A1:B5"/>
    <mergeCell ref="C1:H3"/>
    <mergeCell ref="B10:C10"/>
    <mergeCell ref="Q17:W17"/>
    <mergeCell ref="J1:O8"/>
    <mergeCell ref="Q4:T8"/>
    <mergeCell ref="Q9:T9"/>
    <mergeCell ref="Q12:T14"/>
    <mergeCell ref="B7:G7"/>
    <mergeCell ref="Q18:W18"/>
    <mergeCell ref="Q19:W19"/>
    <mergeCell ref="Q20:W20"/>
    <mergeCell ref="Q21:W21"/>
    <mergeCell ref="Q22:W22"/>
    <mergeCell ref="Q23:W23"/>
    <mergeCell ref="Q24:W24"/>
    <mergeCell ref="Q25:W25"/>
    <mergeCell ref="Q26:W26"/>
    <mergeCell ref="Q27:W27"/>
    <mergeCell ref="Q28:W28"/>
    <mergeCell ref="Q29:W29"/>
    <mergeCell ref="Q30:W30"/>
    <mergeCell ref="Q31:W31"/>
    <mergeCell ref="Q32:W32"/>
    <mergeCell ref="Q33:W33"/>
    <mergeCell ref="Q34:W34"/>
    <mergeCell ref="Q35:W35"/>
    <mergeCell ref="Q36:W36"/>
    <mergeCell ref="Q37:W37"/>
    <mergeCell ref="Q38:W38"/>
    <mergeCell ref="Q39:W39"/>
    <mergeCell ref="Q40:W40"/>
    <mergeCell ref="Q41:W41"/>
    <mergeCell ref="Q44:W44"/>
  </mergeCells>
  <conditionalFormatting sqref="Q4:T8">
    <cfRule type="cellIs" dxfId="2" priority="4" operator="greaterThan">
      <formula>$M$30</formula>
    </cfRule>
  </conditionalFormatting>
  <conditionalFormatting sqref="Q12:T14">
    <cfRule type="cellIs" dxfId="1" priority="1" operator="greaterThan">
      <formula>$M$30</formula>
    </cfRule>
  </conditionalFormatting>
  <conditionalFormatting sqref="Q9:T9">
    <cfRule type="expression" dxfId="0" priority="10">
      <formula>$Q$4&gt;$M$30</formula>
    </cfRule>
  </conditionalFormatting>
  <pageMargins left="0.7" right="0.7" top="0.75" bottom="0.75" header="0.3" footer="0.3"/>
  <pageSetup scale="37" fitToHeight="0" orientation="landscape" r:id="rId1"/>
  <ignoredErrors>
    <ignoredError sqref="M19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U34"/>
  <sheetViews>
    <sheetView zoomScaleNormal="100" workbookViewId="0">
      <selection activeCell="E39" sqref="E39"/>
    </sheetView>
  </sheetViews>
  <sheetFormatPr defaultRowHeight="15" x14ac:dyDescent="0.25"/>
  <cols>
    <col min="1" max="1" width="7.42578125" customWidth="1"/>
    <col min="2" max="2" width="37.85546875" customWidth="1"/>
    <col min="3" max="3" width="31.140625" customWidth="1"/>
    <col min="4" max="4" width="14" customWidth="1"/>
    <col min="8" max="8" width="0" hidden="1" customWidth="1"/>
    <col min="9" max="10" width="37" hidden="1" customWidth="1"/>
    <col min="11" max="11" width="14.42578125" hidden="1" customWidth="1"/>
    <col min="12" max="12" width="17" hidden="1" customWidth="1"/>
    <col min="13" max="22" width="0" hidden="1" customWidth="1"/>
  </cols>
  <sheetData>
    <row r="1" spans="1:21" ht="15.75" x14ac:dyDescent="0.25">
      <c r="A1" s="74"/>
      <c r="B1" s="98" t="s">
        <v>222</v>
      </c>
      <c r="C1" s="65"/>
      <c r="D1" s="65"/>
      <c r="E1" s="67"/>
      <c r="H1" s="621" t="s">
        <v>33</v>
      </c>
      <c r="I1" s="622"/>
      <c r="J1" s="622"/>
      <c r="K1" s="622"/>
      <c r="L1" s="622"/>
      <c r="M1" s="622"/>
      <c r="N1" s="354"/>
      <c r="O1" s="354"/>
      <c r="P1" s="354"/>
      <c r="Q1" s="354"/>
      <c r="R1" s="354"/>
      <c r="S1" s="354"/>
      <c r="T1" s="354"/>
      <c r="U1" s="355"/>
    </row>
    <row r="2" spans="1:21" ht="18" customHeight="1" x14ac:dyDescent="0.25">
      <c r="A2" s="643" t="s">
        <v>162</v>
      </c>
      <c r="B2" s="641"/>
      <c r="C2" s="641"/>
      <c r="D2" s="641"/>
      <c r="E2" s="642"/>
      <c r="H2" s="439"/>
      <c r="I2" s="457"/>
      <c r="J2" s="457"/>
      <c r="K2" s="457"/>
      <c r="L2" s="457"/>
      <c r="M2" s="457"/>
      <c r="N2" s="362"/>
      <c r="O2" s="362"/>
      <c r="P2" s="362"/>
      <c r="Q2" s="362"/>
      <c r="R2" s="362"/>
      <c r="S2" s="362"/>
      <c r="T2" s="362"/>
      <c r="U2" s="363"/>
    </row>
    <row r="3" spans="1:21" ht="26.25" customHeight="1" x14ac:dyDescent="0.25">
      <c r="A3" s="94"/>
      <c r="B3" s="29" t="s">
        <v>20</v>
      </c>
      <c r="C3" s="29"/>
      <c r="D3" s="29"/>
      <c r="E3" s="68"/>
      <c r="H3" s="440"/>
      <c r="I3" s="441" t="s">
        <v>20</v>
      </c>
      <c r="J3" s="442"/>
      <c r="K3" s="442"/>
      <c r="L3" s="442"/>
      <c r="M3" s="396"/>
    </row>
    <row r="4" spans="1:21" ht="39" customHeight="1" x14ac:dyDescent="0.25">
      <c r="A4" s="11" t="s">
        <v>178</v>
      </c>
      <c r="B4" s="10" t="s">
        <v>13</v>
      </c>
      <c r="C4" s="10" t="s">
        <v>12</v>
      </c>
      <c r="D4" s="10" t="s">
        <v>229</v>
      </c>
      <c r="E4" s="68"/>
      <c r="H4" s="77" t="s">
        <v>8</v>
      </c>
      <c r="I4" s="458" t="s">
        <v>13</v>
      </c>
      <c r="J4" s="458" t="s">
        <v>12</v>
      </c>
      <c r="K4" s="458" t="s">
        <v>229</v>
      </c>
      <c r="L4" s="77" t="s">
        <v>86</v>
      </c>
      <c r="M4" s="392"/>
      <c r="N4" s="161"/>
      <c r="O4" s="84" t="s">
        <v>122</v>
      </c>
    </row>
    <row r="5" spans="1:21" x14ac:dyDescent="0.25">
      <c r="A5" s="500">
        <v>1</v>
      </c>
      <c r="B5" s="3"/>
      <c r="C5" s="3"/>
      <c r="D5" s="4"/>
      <c r="E5" s="68"/>
      <c r="F5" s="83"/>
      <c r="H5" s="51">
        <f>A5</f>
        <v>1</v>
      </c>
      <c r="I5" s="3"/>
      <c r="J5" s="3"/>
      <c r="K5" s="3"/>
      <c r="L5" s="80">
        <f>K5-D5</f>
        <v>0</v>
      </c>
      <c r="M5" s="391"/>
      <c r="N5" s="193"/>
      <c r="O5" s="552"/>
      <c r="P5" s="553"/>
      <c r="Q5" s="553"/>
      <c r="R5" s="553"/>
      <c r="S5" s="553"/>
      <c r="T5" s="553"/>
      <c r="U5" s="554"/>
    </row>
    <row r="6" spans="1:21" x14ac:dyDescent="0.25">
      <c r="A6" s="500">
        <f>A5+1</f>
        <v>2</v>
      </c>
      <c r="B6" s="3"/>
      <c r="C6" s="3"/>
      <c r="D6" s="4"/>
      <c r="E6" s="68"/>
      <c r="H6" s="51">
        <f t="shared" ref="H6:H31" si="0">A6</f>
        <v>2</v>
      </c>
      <c r="I6" s="3"/>
      <c r="J6" s="3"/>
      <c r="K6" s="3"/>
      <c r="L6" s="80">
        <f t="shared" ref="L6:L31" si="1">K6-D6</f>
        <v>0</v>
      </c>
      <c r="M6" s="391"/>
      <c r="N6" s="193"/>
      <c r="O6" s="552"/>
      <c r="P6" s="553"/>
      <c r="Q6" s="553"/>
      <c r="R6" s="553"/>
      <c r="S6" s="553"/>
      <c r="T6" s="553"/>
      <c r="U6" s="554"/>
    </row>
    <row r="7" spans="1:21" x14ac:dyDescent="0.25">
      <c r="A7" s="500">
        <f t="shared" ref="A7:A31" si="2">A6+1</f>
        <v>3</v>
      </c>
      <c r="B7" s="3"/>
      <c r="C7" s="3"/>
      <c r="D7" s="4"/>
      <c r="E7" s="68"/>
      <c r="H7" s="51">
        <f t="shared" si="0"/>
        <v>3</v>
      </c>
      <c r="I7" s="3"/>
      <c r="J7" s="3"/>
      <c r="K7" s="3"/>
      <c r="L7" s="80">
        <f t="shared" si="1"/>
        <v>0</v>
      </c>
      <c r="M7" s="391"/>
      <c r="N7" s="193"/>
      <c r="O7" s="552"/>
      <c r="P7" s="553"/>
      <c r="Q7" s="553"/>
      <c r="R7" s="553"/>
      <c r="S7" s="553"/>
      <c r="T7" s="553"/>
      <c r="U7" s="554"/>
    </row>
    <row r="8" spans="1:21" x14ac:dyDescent="0.25">
      <c r="A8" s="500">
        <f t="shared" si="2"/>
        <v>4</v>
      </c>
      <c r="B8" s="3"/>
      <c r="C8" s="3"/>
      <c r="D8" s="4"/>
      <c r="E8" s="68"/>
      <c r="H8" s="51">
        <f t="shared" si="0"/>
        <v>4</v>
      </c>
      <c r="I8" s="3"/>
      <c r="J8" s="3"/>
      <c r="K8" s="3"/>
      <c r="L8" s="80">
        <f t="shared" si="1"/>
        <v>0</v>
      </c>
      <c r="M8" s="391"/>
      <c r="N8" s="193"/>
      <c r="O8" s="552"/>
      <c r="P8" s="553"/>
      <c r="Q8" s="553"/>
      <c r="R8" s="553"/>
      <c r="S8" s="553"/>
      <c r="T8" s="553"/>
      <c r="U8" s="554"/>
    </row>
    <row r="9" spans="1:21" x14ac:dyDescent="0.25">
      <c r="A9" s="500">
        <f t="shared" si="2"/>
        <v>5</v>
      </c>
      <c r="B9" s="3"/>
      <c r="C9" s="3"/>
      <c r="D9" s="4"/>
      <c r="E9" s="68"/>
      <c r="H9" s="51">
        <f t="shared" si="0"/>
        <v>5</v>
      </c>
      <c r="I9" s="3"/>
      <c r="J9" s="3"/>
      <c r="K9" s="3"/>
      <c r="L9" s="80">
        <f t="shared" si="1"/>
        <v>0</v>
      </c>
      <c r="M9" s="391"/>
      <c r="N9" s="193"/>
      <c r="O9" s="552"/>
      <c r="P9" s="553"/>
      <c r="Q9" s="553"/>
      <c r="R9" s="553"/>
      <c r="S9" s="553"/>
      <c r="T9" s="553"/>
      <c r="U9" s="554"/>
    </row>
    <row r="10" spans="1:21" x14ac:dyDescent="0.25">
      <c r="A10" s="500">
        <f t="shared" si="2"/>
        <v>6</v>
      </c>
      <c r="B10" s="3"/>
      <c r="C10" s="3"/>
      <c r="D10" s="4"/>
      <c r="E10" s="68"/>
      <c r="H10" s="51">
        <f t="shared" si="0"/>
        <v>6</v>
      </c>
      <c r="I10" s="3"/>
      <c r="J10" s="3"/>
      <c r="K10" s="3"/>
      <c r="L10" s="80">
        <f t="shared" si="1"/>
        <v>0</v>
      </c>
      <c r="M10" s="391"/>
      <c r="N10" s="193"/>
      <c r="O10" s="552"/>
      <c r="P10" s="553"/>
      <c r="Q10" s="553"/>
      <c r="R10" s="553"/>
      <c r="S10" s="553"/>
      <c r="T10" s="553"/>
      <c r="U10" s="554"/>
    </row>
    <row r="11" spans="1:21" x14ac:dyDescent="0.25">
      <c r="A11" s="500">
        <f t="shared" si="2"/>
        <v>7</v>
      </c>
      <c r="B11" s="3"/>
      <c r="C11" s="3"/>
      <c r="D11" s="4"/>
      <c r="E11" s="68"/>
      <c r="H11" s="51">
        <f t="shared" si="0"/>
        <v>7</v>
      </c>
      <c r="I11" s="3"/>
      <c r="J11" s="3"/>
      <c r="K11" s="3"/>
      <c r="L11" s="80">
        <f t="shared" si="1"/>
        <v>0</v>
      </c>
      <c r="M11" s="391"/>
      <c r="N11" s="193"/>
      <c r="O11" s="552"/>
      <c r="P11" s="553"/>
      <c r="Q11" s="553"/>
      <c r="R11" s="553"/>
      <c r="S11" s="553"/>
      <c r="T11" s="553"/>
      <c r="U11" s="554"/>
    </row>
    <row r="12" spans="1:21" x14ac:dyDescent="0.25">
      <c r="A12" s="500">
        <f t="shared" si="2"/>
        <v>8</v>
      </c>
      <c r="B12" s="3"/>
      <c r="C12" s="3"/>
      <c r="D12" s="4"/>
      <c r="E12" s="68"/>
      <c r="H12" s="51">
        <f t="shared" si="0"/>
        <v>8</v>
      </c>
      <c r="I12" s="3"/>
      <c r="J12" s="3"/>
      <c r="K12" s="3"/>
      <c r="L12" s="80">
        <f t="shared" si="1"/>
        <v>0</v>
      </c>
      <c r="M12" s="391"/>
      <c r="N12" s="193"/>
      <c r="O12" s="552"/>
      <c r="P12" s="553"/>
      <c r="Q12" s="553"/>
      <c r="R12" s="553"/>
      <c r="S12" s="553"/>
      <c r="T12" s="553"/>
      <c r="U12" s="554"/>
    </row>
    <row r="13" spans="1:21" x14ac:dyDescent="0.25">
      <c r="A13" s="500">
        <f t="shared" si="2"/>
        <v>9</v>
      </c>
      <c r="B13" s="3"/>
      <c r="C13" s="3"/>
      <c r="D13" s="4"/>
      <c r="E13" s="68"/>
      <c r="H13" s="51">
        <f t="shared" si="0"/>
        <v>9</v>
      </c>
      <c r="I13" s="3"/>
      <c r="J13" s="3"/>
      <c r="K13" s="3"/>
      <c r="L13" s="80">
        <f t="shared" si="1"/>
        <v>0</v>
      </c>
      <c r="M13" s="391"/>
      <c r="N13" s="193"/>
      <c r="O13" s="552"/>
      <c r="P13" s="553"/>
      <c r="Q13" s="553"/>
      <c r="R13" s="553"/>
      <c r="S13" s="553"/>
      <c r="T13" s="553"/>
      <c r="U13" s="554"/>
    </row>
    <row r="14" spans="1:21" x14ac:dyDescent="0.25">
      <c r="A14" s="500">
        <f t="shared" si="2"/>
        <v>10</v>
      </c>
      <c r="B14" s="3"/>
      <c r="C14" s="3"/>
      <c r="D14" s="4"/>
      <c r="E14" s="68"/>
      <c r="H14" s="51">
        <f t="shared" si="0"/>
        <v>10</v>
      </c>
      <c r="I14" s="3"/>
      <c r="J14" s="3"/>
      <c r="K14" s="3"/>
      <c r="L14" s="80">
        <f t="shared" si="1"/>
        <v>0</v>
      </c>
      <c r="M14" s="391"/>
      <c r="N14" s="193"/>
      <c r="O14" s="552"/>
      <c r="P14" s="553"/>
      <c r="Q14" s="553"/>
      <c r="R14" s="553"/>
      <c r="S14" s="553"/>
      <c r="T14" s="553"/>
      <c r="U14" s="554"/>
    </row>
    <row r="15" spans="1:21" x14ac:dyDescent="0.25">
      <c r="A15" s="500">
        <f t="shared" si="2"/>
        <v>11</v>
      </c>
      <c r="B15" s="3"/>
      <c r="C15" s="3"/>
      <c r="D15" s="4"/>
      <c r="E15" s="68"/>
      <c r="H15" s="51">
        <f t="shared" si="0"/>
        <v>11</v>
      </c>
      <c r="I15" s="3"/>
      <c r="J15" s="3"/>
      <c r="K15" s="3"/>
      <c r="L15" s="80">
        <f t="shared" si="1"/>
        <v>0</v>
      </c>
      <c r="M15" s="391"/>
      <c r="N15" s="193"/>
      <c r="O15" s="552"/>
      <c r="P15" s="553"/>
      <c r="Q15" s="553"/>
      <c r="R15" s="553"/>
      <c r="S15" s="553"/>
      <c r="T15" s="553"/>
      <c r="U15" s="554"/>
    </row>
    <row r="16" spans="1:21" x14ac:dyDescent="0.25">
      <c r="A16" s="500">
        <f t="shared" si="2"/>
        <v>12</v>
      </c>
      <c r="B16" s="3"/>
      <c r="C16" s="3"/>
      <c r="D16" s="4"/>
      <c r="E16" s="68"/>
      <c r="H16" s="51">
        <f t="shared" si="0"/>
        <v>12</v>
      </c>
      <c r="I16" s="3"/>
      <c r="J16" s="3"/>
      <c r="K16" s="3"/>
      <c r="L16" s="80">
        <f t="shared" si="1"/>
        <v>0</v>
      </c>
      <c r="M16" s="391"/>
      <c r="N16" s="193"/>
      <c r="O16" s="552"/>
      <c r="P16" s="553"/>
      <c r="Q16" s="553"/>
      <c r="R16" s="553"/>
      <c r="S16" s="553"/>
      <c r="T16" s="553"/>
      <c r="U16" s="554"/>
    </row>
    <row r="17" spans="1:21" x14ac:dyDescent="0.25">
      <c r="A17" s="500">
        <f t="shared" si="2"/>
        <v>13</v>
      </c>
      <c r="B17" s="3"/>
      <c r="C17" s="3"/>
      <c r="D17" s="4"/>
      <c r="E17" s="68"/>
      <c r="H17" s="51">
        <f t="shared" si="0"/>
        <v>13</v>
      </c>
      <c r="I17" s="3"/>
      <c r="J17" s="3"/>
      <c r="K17" s="3"/>
      <c r="L17" s="80">
        <f t="shared" si="1"/>
        <v>0</v>
      </c>
      <c r="M17" s="391"/>
      <c r="N17" s="193"/>
      <c r="O17" s="552"/>
      <c r="P17" s="553"/>
      <c r="Q17" s="553"/>
      <c r="R17" s="553"/>
      <c r="S17" s="553"/>
      <c r="T17" s="553"/>
      <c r="U17" s="554"/>
    </row>
    <row r="18" spans="1:21" x14ac:dyDescent="0.25">
      <c r="A18" s="500">
        <f t="shared" si="2"/>
        <v>14</v>
      </c>
      <c r="B18" s="3"/>
      <c r="C18" s="3"/>
      <c r="D18" s="4"/>
      <c r="E18" s="68"/>
      <c r="H18" s="51">
        <f t="shared" si="0"/>
        <v>14</v>
      </c>
      <c r="I18" s="3"/>
      <c r="J18" s="3"/>
      <c r="K18" s="3"/>
      <c r="L18" s="80">
        <f t="shared" si="1"/>
        <v>0</v>
      </c>
      <c r="M18" s="391"/>
      <c r="N18" s="193"/>
      <c r="O18" s="552"/>
      <c r="P18" s="553"/>
      <c r="Q18" s="553"/>
      <c r="R18" s="553"/>
      <c r="S18" s="553"/>
      <c r="T18" s="553"/>
      <c r="U18" s="554"/>
    </row>
    <row r="19" spans="1:21" x14ac:dyDescent="0.25">
      <c r="A19" s="500">
        <f t="shared" si="2"/>
        <v>15</v>
      </c>
      <c r="B19" s="3"/>
      <c r="C19" s="3"/>
      <c r="D19" s="4"/>
      <c r="E19" s="68"/>
      <c r="H19" s="51">
        <f t="shared" si="0"/>
        <v>15</v>
      </c>
      <c r="I19" s="3"/>
      <c r="J19" s="3"/>
      <c r="K19" s="3"/>
      <c r="L19" s="80">
        <f t="shared" si="1"/>
        <v>0</v>
      </c>
      <c r="M19" s="391"/>
      <c r="N19" s="193"/>
      <c r="O19" s="552"/>
      <c r="P19" s="553"/>
      <c r="Q19" s="553"/>
      <c r="R19" s="553"/>
      <c r="S19" s="553"/>
      <c r="T19" s="553"/>
      <c r="U19" s="554"/>
    </row>
    <row r="20" spans="1:21" x14ac:dyDescent="0.25">
      <c r="A20" s="500">
        <f t="shared" si="2"/>
        <v>16</v>
      </c>
      <c r="B20" s="3"/>
      <c r="C20" s="3"/>
      <c r="D20" s="4"/>
      <c r="E20" s="68"/>
      <c r="H20" s="51">
        <f t="shared" si="0"/>
        <v>16</v>
      </c>
      <c r="I20" s="3"/>
      <c r="J20" s="3"/>
      <c r="K20" s="3"/>
      <c r="L20" s="80">
        <f t="shared" si="1"/>
        <v>0</v>
      </c>
      <c r="M20" s="391"/>
      <c r="N20" s="193"/>
      <c r="O20" s="552"/>
      <c r="P20" s="553"/>
      <c r="Q20" s="553"/>
      <c r="R20" s="553"/>
      <c r="S20" s="553"/>
      <c r="T20" s="553"/>
      <c r="U20" s="554"/>
    </row>
    <row r="21" spans="1:21" x14ac:dyDescent="0.25">
      <c r="A21" s="500">
        <f t="shared" si="2"/>
        <v>17</v>
      </c>
      <c r="B21" s="3"/>
      <c r="C21" s="3"/>
      <c r="D21" s="4"/>
      <c r="E21" s="68"/>
      <c r="H21" s="51">
        <f t="shared" si="0"/>
        <v>17</v>
      </c>
      <c r="I21" s="3"/>
      <c r="J21" s="3"/>
      <c r="K21" s="3"/>
      <c r="L21" s="80">
        <f t="shared" si="1"/>
        <v>0</v>
      </c>
      <c r="M21" s="391"/>
      <c r="N21" s="193"/>
      <c r="O21" s="552"/>
      <c r="P21" s="553"/>
      <c r="Q21" s="553"/>
      <c r="R21" s="553"/>
      <c r="S21" s="553"/>
      <c r="T21" s="553"/>
      <c r="U21" s="554"/>
    </row>
    <row r="22" spans="1:21" x14ac:dyDescent="0.25">
      <c r="A22" s="500">
        <f t="shared" si="2"/>
        <v>18</v>
      </c>
      <c r="B22" s="3"/>
      <c r="C22" s="3"/>
      <c r="D22" s="4"/>
      <c r="E22" s="68"/>
      <c r="H22" s="51">
        <f t="shared" si="0"/>
        <v>18</v>
      </c>
      <c r="I22" s="3"/>
      <c r="J22" s="3"/>
      <c r="K22" s="3"/>
      <c r="L22" s="80">
        <f t="shared" si="1"/>
        <v>0</v>
      </c>
      <c r="M22" s="391"/>
      <c r="N22" s="193"/>
      <c r="O22" s="552"/>
      <c r="P22" s="553"/>
      <c r="Q22" s="553"/>
      <c r="R22" s="553"/>
      <c r="S22" s="553"/>
      <c r="T22" s="553"/>
      <c r="U22" s="554"/>
    </row>
    <row r="23" spans="1:21" x14ac:dyDescent="0.25">
      <c r="A23" s="500">
        <f t="shared" si="2"/>
        <v>19</v>
      </c>
      <c r="B23" s="3"/>
      <c r="C23" s="3"/>
      <c r="D23" s="4"/>
      <c r="E23" s="68"/>
      <c r="H23" s="51">
        <f t="shared" si="0"/>
        <v>19</v>
      </c>
      <c r="I23" s="3"/>
      <c r="J23" s="3"/>
      <c r="K23" s="3"/>
      <c r="L23" s="80">
        <f t="shared" si="1"/>
        <v>0</v>
      </c>
      <c r="M23" s="391"/>
      <c r="N23" s="193"/>
      <c r="O23" s="552"/>
      <c r="P23" s="553"/>
      <c r="Q23" s="553"/>
      <c r="R23" s="553"/>
      <c r="S23" s="553"/>
      <c r="T23" s="553"/>
      <c r="U23" s="554"/>
    </row>
    <row r="24" spans="1:21" x14ac:dyDescent="0.25">
      <c r="A24" s="500">
        <f t="shared" si="2"/>
        <v>20</v>
      </c>
      <c r="B24" s="3"/>
      <c r="C24" s="3"/>
      <c r="D24" s="4"/>
      <c r="E24" s="68"/>
      <c r="H24" s="51">
        <f t="shared" si="0"/>
        <v>20</v>
      </c>
      <c r="I24" s="3"/>
      <c r="J24" s="3"/>
      <c r="K24" s="3"/>
      <c r="L24" s="80">
        <f t="shared" si="1"/>
        <v>0</v>
      </c>
      <c r="M24" s="391"/>
      <c r="N24" s="193"/>
      <c r="O24" s="552"/>
      <c r="P24" s="553"/>
      <c r="Q24" s="553"/>
      <c r="R24" s="553"/>
      <c r="S24" s="553"/>
      <c r="T24" s="553"/>
      <c r="U24" s="554"/>
    </row>
    <row r="25" spans="1:21" x14ac:dyDescent="0.25">
      <c r="A25" s="500">
        <f t="shared" si="2"/>
        <v>21</v>
      </c>
      <c r="B25" s="3"/>
      <c r="C25" s="3"/>
      <c r="D25" s="4"/>
      <c r="E25" s="68"/>
      <c r="H25" s="51">
        <f t="shared" si="0"/>
        <v>21</v>
      </c>
      <c r="I25" s="3"/>
      <c r="J25" s="3"/>
      <c r="K25" s="3"/>
      <c r="L25" s="80">
        <f t="shared" si="1"/>
        <v>0</v>
      </c>
      <c r="M25" s="391"/>
      <c r="N25" s="193"/>
      <c r="O25" s="552"/>
      <c r="P25" s="553"/>
      <c r="Q25" s="553"/>
      <c r="R25" s="553"/>
      <c r="S25" s="553"/>
      <c r="T25" s="553"/>
      <c r="U25" s="554"/>
    </row>
    <row r="26" spans="1:21" x14ac:dyDescent="0.25">
      <c r="A26" s="500">
        <f t="shared" si="2"/>
        <v>22</v>
      </c>
      <c r="B26" s="3"/>
      <c r="C26" s="3"/>
      <c r="D26" s="4"/>
      <c r="E26" s="68"/>
      <c r="H26" s="51">
        <f t="shared" si="0"/>
        <v>22</v>
      </c>
      <c r="I26" s="3"/>
      <c r="J26" s="3"/>
      <c r="K26" s="3"/>
      <c r="L26" s="80">
        <f t="shared" si="1"/>
        <v>0</v>
      </c>
      <c r="M26" s="391"/>
      <c r="N26" s="193"/>
      <c r="O26" s="552"/>
      <c r="P26" s="553"/>
      <c r="Q26" s="553"/>
      <c r="R26" s="553"/>
      <c r="S26" s="553"/>
      <c r="T26" s="553"/>
      <c r="U26" s="554"/>
    </row>
    <row r="27" spans="1:21" x14ac:dyDescent="0.25">
      <c r="A27" s="500">
        <f t="shared" si="2"/>
        <v>23</v>
      </c>
      <c r="B27" s="3"/>
      <c r="C27" s="3"/>
      <c r="D27" s="4"/>
      <c r="E27" s="68"/>
      <c r="H27" s="51">
        <f t="shared" si="0"/>
        <v>23</v>
      </c>
      <c r="I27" s="3"/>
      <c r="J27" s="3"/>
      <c r="K27" s="3"/>
      <c r="L27" s="80">
        <f t="shared" si="1"/>
        <v>0</v>
      </c>
      <c r="M27" s="391"/>
      <c r="N27" s="193"/>
      <c r="O27" s="552"/>
      <c r="P27" s="553"/>
      <c r="Q27" s="553"/>
      <c r="R27" s="553"/>
      <c r="S27" s="553"/>
      <c r="T27" s="553"/>
      <c r="U27" s="554"/>
    </row>
    <row r="28" spans="1:21" x14ac:dyDescent="0.25">
      <c r="A28" s="500">
        <f t="shared" si="2"/>
        <v>24</v>
      </c>
      <c r="B28" s="3"/>
      <c r="C28" s="3"/>
      <c r="D28" s="4"/>
      <c r="E28" s="68"/>
      <c r="H28" s="51">
        <f t="shared" si="0"/>
        <v>24</v>
      </c>
      <c r="I28" s="3"/>
      <c r="J28" s="3"/>
      <c r="K28" s="3"/>
      <c r="L28" s="80">
        <f t="shared" si="1"/>
        <v>0</v>
      </c>
      <c r="M28" s="391"/>
      <c r="N28" s="193"/>
      <c r="O28" s="552"/>
      <c r="P28" s="553"/>
      <c r="Q28" s="553"/>
      <c r="R28" s="553"/>
      <c r="S28" s="553"/>
      <c r="T28" s="553"/>
      <c r="U28" s="554"/>
    </row>
    <row r="29" spans="1:21" x14ac:dyDescent="0.25">
      <c r="A29" s="500">
        <f t="shared" si="2"/>
        <v>25</v>
      </c>
      <c r="B29" s="3"/>
      <c r="C29" s="3"/>
      <c r="D29" s="4"/>
      <c r="E29" s="68"/>
      <c r="H29" s="51">
        <f t="shared" si="0"/>
        <v>25</v>
      </c>
      <c r="I29" s="3"/>
      <c r="J29" s="3"/>
      <c r="K29" s="3"/>
      <c r="L29" s="80">
        <f t="shared" si="1"/>
        <v>0</v>
      </c>
      <c r="M29" s="391"/>
      <c r="N29" s="193"/>
      <c r="O29" s="552"/>
      <c r="P29" s="553"/>
      <c r="Q29" s="553"/>
      <c r="R29" s="553"/>
      <c r="S29" s="553"/>
      <c r="T29" s="553"/>
      <c r="U29" s="554"/>
    </row>
    <row r="30" spans="1:21" x14ac:dyDescent="0.25">
      <c r="A30" s="500">
        <f t="shared" si="2"/>
        <v>26</v>
      </c>
      <c r="B30" s="3"/>
      <c r="C30" s="3"/>
      <c r="D30" s="4"/>
      <c r="E30" s="68"/>
      <c r="H30" s="51">
        <f t="shared" si="0"/>
        <v>26</v>
      </c>
      <c r="I30" s="3"/>
      <c r="J30" s="3"/>
      <c r="K30" s="3"/>
      <c r="L30" s="80">
        <f t="shared" si="1"/>
        <v>0</v>
      </c>
      <c r="M30" s="391"/>
      <c r="N30" s="193"/>
      <c r="O30" s="552"/>
      <c r="P30" s="553"/>
      <c r="Q30" s="553"/>
      <c r="R30" s="553"/>
      <c r="S30" s="553"/>
      <c r="T30" s="553"/>
      <c r="U30" s="554"/>
    </row>
    <row r="31" spans="1:21" x14ac:dyDescent="0.25">
      <c r="A31" s="500">
        <f t="shared" si="2"/>
        <v>27</v>
      </c>
      <c r="B31" s="3"/>
      <c r="C31" s="3"/>
      <c r="D31" s="4"/>
      <c r="E31" s="68"/>
      <c r="H31" s="51">
        <f t="shared" si="0"/>
        <v>27</v>
      </c>
      <c r="I31" s="3"/>
      <c r="J31" s="3"/>
      <c r="K31" s="3"/>
      <c r="L31" s="80">
        <f t="shared" si="1"/>
        <v>0</v>
      </c>
      <c r="M31" s="391"/>
      <c r="N31" s="194"/>
      <c r="O31" s="86"/>
      <c r="P31" s="86"/>
      <c r="Q31" s="86"/>
      <c r="R31" s="86"/>
      <c r="S31" s="86"/>
      <c r="T31" s="86"/>
      <c r="U31" s="16"/>
    </row>
    <row r="32" spans="1:21" x14ac:dyDescent="0.25">
      <c r="A32" s="8"/>
      <c r="B32" s="8"/>
      <c r="C32" s="33" t="s">
        <v>30</v>
      </c>
      <c r="D32" s="34">
        <f>SUM(D5:D31)</f>
        <v>0</v>
      </c>
      <c r="E32" s="68"/>
      <c r="H32" s="51"/>
      <c r="I32" s="51"/>
      <c r="J32" s="190" t="s">
        <v>30</v>
      </c>
      <c r="K32" s="80">
        <f>SUM(K5:K31)</f>
        <v>0</v>
      </c>
      <c r="L32" s="80">
        <f>SUM(L5:L31)</f>
        <v>0</v>
      </c>
      <c r="M32" s="391"/>
      <c r="N32" s="137"/>
    </row>
    <row r="33" spans="1:5" x14ac:dyDescent="0.25">
      <c r="A33" s="548"/>
      <c r="B33" s="549"/>
      <c r="C33" s="549"/>
      <c r="D33" s="549"/>
      <c r="E33" s="550"/>
    </row>
    <row r="34" spans="1:5" x14ac:dyDescent="0.25">
      <c r="B34" s="84"/>
    </row>
  </sheetData>
  <sheetProtection algorithmName="SHA-512" hashValue="BD7PhJFrJpw+DSqSW9+JHU/2+z+aZYilNMHx6RUwVUEZ+AVesOPgYHQn5zjEBcba6KAcnlMG7iE7A49BmvC7kg==" saltValue="M+cuHwajaGMck7rSJWgICQ==" spinCount="100000" sheet="1" objects="1" scenarios="1"/>
  <mergeCells count="28">
    <mergeCell ref="O27:U27"/>
    <mergeCell ref="O28:U28"/>
    <mergeCell ref="O29:U29"/>
    <mergeCell ref="O30:U30"/>
    <mergeCell ref="O22:U22"/>
    <mergeCell ref="A2:E2"/>
    <mergeCell ref="O23:U23"/>
    <mergeCell ref="O24:U24"/>
    <mergeCell ref="O25:U25"/>
    <mergeCell ref="O26:U26"/>
    <mergeCell ref="O11:U11"/>
    <mergeCell ref="O12:U12"/>
    <mergeCell ref="O13:U13"/>
    <mergeCell ref="O18:U18"/>
    <mergeCell ref="O19:U19"/>
    <mergeCell ref="O20:U20"/>
    <mergeCell ref="O21:U21"/>
    <mergeCell ref="H1:M1"/>
    <mergeCell ref="O15:U15"/>
    <mergeCell ref="O16:U16"/>
    <mergeCell ref="O17:U17"/>
    <mergeCell ref="O5:U5"/>
    <mergeCell ref="O6:U6"/>
    <mergeCell ref="O7:U7"/>
    <mergeCell ref="O8:U8"/>
    <mergeCell ref="O9:U9"/>
    <mergeCell ref="O10:U10"/>
    <mergeCell ref="O14:U14"/>
  </mergeCells>
  <pageMargins left="0.7" right="0.7" top="0.75" bottom="0.75" header="0.3" footer="0.3"/>
  <pageSetup orientation="portrait" r:id="rId1"/>
  <headerFooter>
    <oddHeader xml:space="preserve">&amp;C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U35"/>
  <sheetViews>
    <sheetView zoomScaleNormal="100" workbookViewId="0">
      <selection activeCell="B55" sqref="B55"/>
    </sheetView>
  </sheetViews>
  <sheetFormatPr defaultRowHeight="15" x14ac:dyDescent="0.25"/>
  <cols>
    <col min="1" max="1" width="7.140625" customWidth="1"/>
    <col min="2" max="2" width="38.140625" customWidth="1"/>
    <col min="3" max="3" width="19.85546875" customWidth="1"/>
    <col min="4" max="4" width="19.5703125" customWidth="1"/>
    <col min="5" max="5" width="6.5703125" customWidth="1"/>
    <col min="8" max="8" width="0" hidden="1" customWidth="1"/>
    <col min="9" max="11" width="18.85546875" hidden="1" customWidth="1"/>
    <col min="12" max="12" width="18.7109375" hidden="1" customWidth="1"/>
    <col min="13" max="22" width="0" hidden="1" customWidth="1"/>
  </cols>
  <sheetData>
    <row r="1" spans="1:21" ht="15.75" x14ac:dyDescent="0.25">
      <c r="A1" s="74"/>
      <c r="B1" s="98" t="s">
        <v>230</v>
      </c>
      <c r="C1" s="65"/>
      <c r="D1" s="65"/>
      <c r="E1" s="67"/>
      <c r="H1" s="621" t="s">
        <v>33</v>
      </c>
      <c r="I1" s="644"/>
      <c r="J1" s="644"/>
      <c r="K1" s="622"/>
      <c r="L1" s="622"/>
      <c r="M1" s="622"/>
      <c r="N1" s="459"/>
      <c r="O1" s="354"/>
      <c r="P1" s="354"/>
      <c r="Q1" s="354"/>
      <c r="R1" s="354"/>
      <c r="S1" s="354"/>
      <c r="T1" s="354"/>
      <c r="U1" s="355"/>
    </row>
    <row r="2" spans="1:21" ht="33.75" customHeight="1" x14ac:dyDescent="0.25">
      <c r="A2" s="94"/>
      <c r="B2" s="29" t="s">
        <v>20</v>
      </c>
      <c r="C2" s="29"/>
      <c r="D2" s="12"/>
      <c r="E2" s="68"/>
      <c r="H2" s="440"/>
      <c r="I2" s="441" t="s">
        <v>20</v>
      </c>
      <c r="J2" s="442"/>
      <c r="K2" s="442"/>
      <c r="L2" s="442"/>
      <c r="M2" s="395"/>
      <c r="N2" s="362"/>
      <c r="O2" s="362"/>
      <c r="P2" s="362"/>
      <c r="Q2" s="362"/>
      <c r="R2" s="362"/>
      <c r="S2" s="362"/>
      <c r="T2" s="362"/>
      <c r="U2" s="363"/>
    </row>
    <row r="3" spans="1:21" ht="27" customHeight="1" x14ac:dyDescent="0.25">
      <c r="A3" s="11" t="s">
        <v>8</v>
      </c>
      <c r="B3" s="10" t="s">
        <v>111</v>
      </c>
      <c r="C3" s="10" t="s">
        <v>137</v>
      </c>
      <c r="D3" s="10" t="s">
        <v>138</v>
      </c>
      <c r="E3" s="68"/>
      <c r="H3" s="220" t="s">
        <v>8</v>
      </c>
      <c r="I3" s="220" t="s">
        <v>137</v>
      </c>
      <c r="J3" s="220" t="s">
        <v>86</v>
      </c>
      <c r="K3" s="220" t="s">
        <v>138</v>
      </c>
      <c r="L3" s="220" t="s">
        <v>86</v>
      </c>
      <c r="M3" s="392"/>
      <c r="O3" s="84" t="s">
        <v>122</v>
      </c>
    </row>
    <row r="4" spans="1:21" x14ac:dyDescent="0.25">
      <c r="A4" s="501">
        <v>1</v>
      </c>
      <c r="B4" s="43"/>
      <c r="C4" s="139"/>
      <c r="D4" s="139"/>
      <c r="E4" s="68"/>
      <c r="F4" s="83"/>
      <c r="H4" s="257">
        <v>1</v>
      </c>
      <c r="I4" s="44"/>
      <c r="J4" s="80">
        <f>I4-C4</f>
        <v>0</v>
      </c>
      <c r="K4" s="44"/>
      <c r="L4" s="80">
        <f>K4-D4</f>
        <v>0</v>
      </c>
      <c r="M4" s="392"/>
      <c r="O4" s="591"/>
      <c r="P4" s="592"/>
      <c r="Q4" s="592"/>
      <c r="R4" s="592"/>
      <c r="S4" s="592"/>
      <c r="T4" s="592"/>
      <c r="U4" s="593"/>
    </row>
    <row r="5" spans="1:21" x14ac:dyDescent="0.25">
      <c r="A5" s="496">
        <f>A4+1</f>
        <v>2</v>
      </c>
      <c r="B5" s="43"/>
      <c r="C5" s="139"/>
      <c r="D5" s="139"/>
      <c r="E5" s="68"/>
      <c r="F5" s="83"/>
      <c r="H5" s="240">
        <f>H4+1</f>
        <v>2</v>
      </c>
      <c r="I5" s="44"/>
      <c r="J5" s="80">
        <f t="shared" ref="J5:J30" si="0">I5-C5</f>
        <v>0</v>
      </c>
      <c r="K5" s="44"/>
      <c r="L5" s="80">
        <f t="shared" ref="L5:L30" si="1">K5-D5</f>
        <v>0</v>
      </c>
      <c r="M5" s="392"/>
      <c r="O5" s="591"/>
      <c r="P5" s="592"/>
      <c r="Q5" s="592"/>
      <c r="R5" s="592"/>
      <c r="S5" s="592"/>
      <c r="T5" s="592"/>
      <c r="U5" s="593"/>
    </row>
    <row r="6" spans="1:21" x14ac:dyDescent="0.25">
      <c r="A6" s="496">
        <f t="shared" ref="A6:A30" si="2">A5+1</f>
        <v>3</v>
      </c>
      <c r="B6" s="43"/>
      <c r="C6" s="139"/>
      <c r="D6" s="139"/>
      <c r="E6" s="68"/>
      <c r="F6" s="83"/>
      <c r="H6" s="240">
        <f t="shared" ref="H6:H30" si="3">H5+1</f>
        <v>3</v>
      </c>
      <c r="I6" s="44"/>
      <c r="J6" s="80">
        <f t="shared" si="0"/>
        <v>0</v>
      </c>
      <c r="K6" s="44"/>
      <c r="L6" s="80">
        <f t="shared" si="1"/>
        <v>0</v>
      </c>
      <c r="M6" s="392"/>
      <c r="O6" s="591"/>
      <c r="P6" s="592"/>
      <c r="Q6" s="592"/>
      <c r="R6" s="592"/>
      <c r="S6" s="592"/>
      <c r="T6" s="592"/>
      <c r="U6" s="593"/>
    </row>
    <row r="7" spans="1:21" x14ac:dyDescent="0.25">
      <c r="A7" s="496">
        <f t="shared" si="2"/>
        <v>4</v>
      </c>
      <c r="B7" s="43"/>
      <c r="C7" s="139"/>
      <c r="D7" s="139"/>
      <c r="E7" s="68"/>
      <c r="H7" s="240">
        <f t="shared" si="3"/>
        <v>4</v>
      </c>
      <c r="I7" s="44"/>
      <c r="J7" s="80">
        <f t="shared" si="0"/>
        <v>0</v>
      </c>
      <c r="K7" s="44"/>
      <c r="L7" s="80">
        <f t="shared" si="1"/>
        <v>0</v>
      </c>
      <c r="M7" s="392"/>
      <c r="O7" s="591"/>
      <c r="P7" s="592"/>
      <c r="Q7" s="592"/>
      <c r="R7" s="592"/>
      <c r="S7" s="592"/>
      <c r="T7" s="592"/>
      <c r="U7" s="593"/>
    </row>
    <row r="8" spans="1:21" x14ac:dyDescent="0.25">
      <c r="A8" s="496">
        <f t="shared" si="2"/>
        <v>5</v>
      </c>
      <c r="B8" s="43"/>
      <c r="C8" s="139"/>
      <c r="D8" s="139"/>
      <c r="E8" s="68"/>
      <c r="H8" s="240">
        <f t="shared" si="3"/>
        <v>5</v>
      </c>
      <c r="I8" s="44"/>
      <c r="J8" s="80">
        <f t="shared" si="0"/>
        <v>0</v>
      </c>
      <c r="K8" s="44"/>
      <c r="L8" s="80">
        <f t="shared" si="1"/>
        <v>0</v>
      </c>
      <c r="M8" s="392"/>
      <c r="O8" s="591"/>
      <c r="P8" s="592"/>
      <c r="Q8" s="592"/>
      <c r="R8" s="592"/>
      <c r="S8" s="592"/>
      <c r="T8" s="592"/>
      <c r="U8" s="593"/>
    </row>
    <row r="9" spans="1:21" x14ac:dyDescent="0.25">
      <c r="A9" s="496">
        <f t="shared" si="2"/>
        <v>6</v>
      </c>
      <c r="B9" s="43"/>
      <c r="C9" s="139"/>
      <c r="D9" s="139"/>
      <c r="E9" s="68"/>
      <c r="H9" s="240">
        <f t="shared" si="3"/>
        <v>6</v>
      </c>
      <c r="I9" s="44"/>
      <c r="J9" s="80">
        <f t="shared" si="0"/>
        <v>0</v>
      </c>
      <c r="K9" s="44"/>
      <c r="L9" s="80">
        <f t="shared" si="1"/>
        <v>0</v>
      </c>
      <c r="M9" s="392"/>
      <c r="O9" s="591"/>
      <c r="P9" s="592"/>
      <c r="Q9" s="592"/>
      <c r="R9" s="592"/>
      <c r="S9" s="592"/>
      <c r="T9" s="592"/>
      <c r="U9" s="593"/>
    </row>
    <row r="10" spans="1:21" x14ac:dyDescent="0.25">
      <c r="A10" s="496">
        <f t="shared" si="2"/>
        <v>7</v>
      </c>
      <c r="B10" s="43"/>
      <c r="C10" s="139"/>
      <c r="D10" s="139"/>
      <c r="E10" s="68"/>
      <c r="H10" s="240">
        <f t="shared" si="3"/>
        <v>7</v>
      </c>
      <c r="I10" s="44"/>
      <c r="J10" s="80">
        <f t="shared" si="0"/>
        <v>0</v>
      </c>
      <c r="K10" s="44"/>
      <c r="L10" s="80">
        <f t="shared" si="1"/>
        <v>0</v>
      </c>
      <c r="M10" s="392"/>
      <c r="O10" s="591"/>
      <c r="P10" s="592"/>
      <c r="Q10" s="592"/>
      <c r="R10" s="592"/>
      <c r="S10" s="592"/>
      <c r="T10" s="592"/>
      <c r="U10" s="593"/>
    </row>
    <row r="11" spans="1:21" x14ac:dyDescent="0.25">
      <c r="A11" s="496">
        <f t="shared" si="2"/>
        <v>8</v>
      </c>
      <c r="B11" s="43"/>
      <c r="C11" s="139"/>
      <c r="D11" s="139"/>
      <c r="E11" s="68"/>
      <c r="H11" s="240">
        <f t="shared" si="3"/>
        <v>8</v>
      </c>
      <c r="I11" s="44"/>
      <c r="J11" s="80">
        <f t="shared" si="0"/>
        <v>0</v>
      </c>
      <c r="K11" s="44"/>
      <c r="L11" s="80">
        <f t="shared" si="1"/>
        <v>0</v>
      </c>
      <c r="M11" s="392"/>
      <c r="O11" s="591"/>
      <c r="P11" s="592"/>
      <c r="Q11" s="592"/>
      <c r="R11" s="592"/>
      <c r="S11" s="592"/>
      <c r="T11" s="592"/>
      <c r="U11" s="593"/>
    </row>
    <row r="12" spans="1:21" x14ac:dyDescent="0.25">
      <c r="A12" s="496">
        <f t="shared" si="2"/>
        <v>9</v>
      </c>
      <c r="B12" s="43"/>
      <c r="C12" s="139"/>
      <c r="D12" s="139"/>
      <c r="E12" s="68"/>
      <c r="H12" s="240">
        <f t="shared" si="3"/>
        <v>9</v>
      </c>
      <c r="I12" s="44"/>
      <c r="J12" s="80">
        <f t="shared" si="0"/>
        <v>0</v>
      </c>
      <c r="K12" s="44"/>
      <c r="L12" s="80">
        <f t="shared" si="1"/>
        <v>0</v>
      </c>
      <c r="M12" s="392"/>
      <c r="O12" s="591"/>
      <c r="P12" s="592"/>
      <c r="Q12" s="592"/>
      <c r="R12" s="592"/>
      <c r="S12" s="592"/>
      <c r="T12" s="592"/>
      <c r="U12" s="593"/>
    </row>
    <row r="13" spans="1:21" x14ac:dyDescent="0.25">
      <c r="A13" s="496">
        <f t="shared" si="2"/>
        <v>10</v>
      </c>
      <c r="B13" s="43"/>
      <c r="C13" s="139"/>
      <c r="D13" s="139"/>
      <c r="E13" s="68"/>
      <c r="H13" s="240">
        <f t="shared" si="3"/>
        <v>10</v>
      </c>
      <c r="I13" s="44"/>
      <c r="J13" s="80">
        <f t="shared" si="0"/>
        <v>0</v>
      </c>
      <c r="K13" s="44"/>
      <c r="L13" s="80">
        <f t="shared" si="1"/>
        <v>0</v>
      </c>
      <c r="M13" s="392"/>
      <c r="O13" s="591"/>
      <c r="P13" s="592"/>
      <c r="Q13" s="592"/>
      <c r="R13" s="592"/>
      <c r="S13" s="592"/>
      <c r="T13" s="592"/>
      <c r="U13" s="593"/>
    </row>
    <row r="14" spans="1:21" x14ac:dyDescent="0.25">
      <c r="A14" s="496">
        <f t="shared" si="2"/>
        <v>11</v>
      </c>
      <c r="B14" s="43"/>
      <c r="C14" s="139"/>
      <c r="D14" s="139"/>
      <c r="E14" s="68"/>
      <c r="H14" s="240">
        <f t="shared" si="3"/>
        <v>11</v>
      </c>
      <c r="I14" s="44"/>
      <c r="J14" s="80">
        <f t="shared" si="0"/>
        <v>0</v>
      </c>
      <c r="K14" s="44"/>
      <c r="L14" s="80">
        <f t="shared" si="1"/>
        <v>0</v>
      </c>
      <c r="M14" s="392"/>
      <c r="O14" s="591"/>
      <c r="P14" s="592"/>
      <c r="Q14" s="592"/>
      <c r="R14" s="592"/>
      <c r="S14" s="592"/>
      <c r="T14" s="592"/>
      <c r="U14" s="593"/>
    </row>
    <row r="15" spans="1:21" x14ac:dyDescent="0.25">
      <c r="A15" s="496">
        <f t="shared" si="2"/>
        <v>12</v>
      </c>
      <c r="B15" s="43"/>
      <c r="C15" s="139"/>
      <c r="D15" s="139"/>
      <c r="E15" s="68"/>
      <c r="H15" s="240">
        <f t="shared" si="3"/>
        <v>12</v>
      </c>
      <c r="I15" s="44"/>
      <c r="J15" s="80">
        <f t="shared" si="0"/>
        <v>0</v>
      </c>
      <c r="K15" s="44"/>
      <c r="L15" s="80">
        <f t="shared" si="1"/>
        <v>0</v>
      </c>
      <c r="M15" s="392"/>
      <c r="O15" s="591"/>
      <c r="P15" s="592"/>
      <c r="Q15" s="592"/>
      <c r="R15" s="592"/>
      <c r="S15" s="592"/>
      <c r="T15" s="592"/>
      <c r="U15" s="593"/>
    </row>
    <row r="16" spans="1:21" x14ac:dyDescent="0.25">
      <c r="A16" s="496">
        <f t="shared" si="2"/>
        <v>13</v>
      </c>
      <c r="B16" s="43"/>
      <c r="C16" s="139"/>
      <c r="D16" s="139"/>
      <c r="E16" s="68"/>
      <c r="H16" s="240">
        <f t="shared" si="3"/>
        <v>13</v>
      </c>
      <c r="I16" s="44"/>
      <c r="J16" s="80">
        <f t="shared" si="0"/>
        <v>0</v>
      </c>
      <c r="K16" s="44"/>
      <c r="L16" s="80">
        <f t="shared" si="1"/>
        <v>0</v>
      </c>
      <c r="M16" s="392"/>
      <c r="O16" s="591"/>
      <c r="P16" s="592"/>
      <c r="Q16" s="592"/>
      <c r="R16" s="592"/>
      <c r="S16" s="592"/>
      <c r="T16" s="592"/>
      <c r="U16" s="593"/>
    </row>
    <row r="17" spans="1:21" x14ac:dyDescent="0.25">
      <c r="A17" s="496">
        <f t="shared" si="2"/>
        <v>14</v>
      </c>
      <c r="B17" s="43"/>
      <c r="C17" s="139"/>
      <c r="D17" s="139"/>
      <c r="E17" s="68"/>
      <c r="H17" s="240">
        <f t="shared" si="3"/>
        <v>14</v>
      </c>
      <c r="I17" s="44"/>
      <c r="J17" s="80">
        <f t="shared" si="0"/>
        <v>0</v>
      </c>
      <c r="K17" s="44"/>
      <c r="L17" s="80">
        <f t="shared" si="1"/>
        <v>0</v>
      </c>
      <c r="M17" s="392"/>
      <c r="O17" s="591"/>
      <c r="P17" s="592"/>
      <c r="Q17" s="592"/>
      <c r="R17" s="592"/>
      <c r="S17" s="592"/>
      <c r="T17" s="592"/>
      <c r="U17" s="593"/>
    </row>
    <row r="18" spans="1:21" x14ac:dyDescent="0.25">
      <c r="A18" s="496">
        <f t="shared" si="2"/>
        <v>15</v>
      </c>
      <c r="B18" s="43"/>
      <c r="C18" s="139"/>
      <c r="D18" s="139"/>
      <c r="E18" s="68"/>
      <c r="H18" s="240">
        <f t="shared" si="3"/>
        <v>15</v>
      </c>
      <c r="I18" s="44"/>
      <c r="J18" s="80">
        <f t="shared" si="0"/>
        <v>0</v>
      </c>
      <c r="K18" s="44"/>
      <c r="L18" s="80">
        <f t="shared" si="1"/>
        <v>0</v>
      </c>
      <c r="M18" s="392"/>
      <c r="O18" s="591"/>
      <c r="P18" s="592"/>
      <c r="Q18" s="592"/>
      <c r="R18" s="592"/>
      <c r="S18" s="592"/>
      <c r="T18" s="592"/>
      <c r="U18" s="593"/>
    </row>
    <row r="19" spans="1:21" x14ac:dyDescent="0.25">
      <c r="A19" s="496">
        <f t="shared" si="2"/>
        <v>16</v>
      </c>
      <c r="B19" s="43"/>
      <c r="C19" s="139"/>
      <c r="D19" s="139"/>
      <c r="E19" s="68"/>
      <c r="H19" s="240">
        <f t="shared" si="3"/>
        <v>16</v>
      </c>
      <c r="I19" s="44"/>
      <c r="J19" s="80">
        <f t="shared" si="0"/>
        <v>0</v>
      </c>
      <c r="K19" s="44"/>
      <c r="L19" s="80">
        <f t="shared" si="1"/>
        <v>0</v>
      </c>
      <c r="M19" s="392"/>
      <c r="O19" s="591"/>
      <c r="P19" s="592"/>
      <c r="Q19" s="592"/>
      <c r="R19" s="592"/>
      <c r="S19" s="592"/>
      <c r="T19" s="592"/>
      <c r="U19" s="593"/>
    </row>
    <row r="20" spans="1:21" x14ac:dyDescent="0.25">
      <c r="A20" s="496">
        <f t="shared" si="2"/>
        <v>17</v>
      </c>
      <c r="B20" s="43"/>
      <c r="C20" s="139"/>
      <c r="D20" s="139"/>
      <c r="E20" s="68"/>
      <c r="H20" s="240">
        <f t="shared" si="3"/>
        <v>17</v>
      </c>
      <c r="I20" s="44"/>
      <c r="J20" s="80">
        <f t="shared" si="0"/>
        <v>0</v>
      </c>
      <c r="K20" s="44"/>
      <c r="L20" s="80">
        <f t="shared" si="1"/>
        <v>0</v>
      </c>
      <c r="M20" s="392"/>
      <c r="O20" s="591"/>
      <c r="P20" s="592"/>
      <c r="Q20" s="592"/>
      <c r="R20" s="592"/>
      <c r="S20" s="592"/>
      <c r="T20" s="592"/>
      <c r="U20" s="593"/>
    </row>
    <row r="21" spans="1:21" x14ac:dyDescent="0.25">
      <c r="A21" s="496">
        <f t="shared" si="2"/>
        <v>18</v>
      </c>
      <c r="B21" s="43"/>
      <c r="C21" s="139"/>
      <c r="D21" s="139"/>
      <c r="E21" s="68"/>
      <c r="H21" s="240">
        <f t="shared" si="3"/>
        <v>18</v>
      </c>
      <c r="I21" s="44"/>
      <c r="J21" s="80">
        <f t="shared" si="0"/>
        <v>0</v>
      </c>
      <c r="K21" s="44"/>
      <c r="L21" s="80">
        <f t="shared" si="1"/>
        <v>0</v>
      </c>
      <c r="M21" s="392"/>
      <c r="O21" s="591"/>
      <c r="P21" s="592"/>
      <c r="Q21" s="592"/>
      <c r="R21" s="592"/>
      <c r="S21" s="592"/>
      <c r="T21" s="592"/>
      <c r="U21" s="593"/>
    </row>
    <row r="22" spans="1:21" x14ac:dyDescent="0.25">
      <c r="A22" s="496">
        <f t="shared" si="2"/>
        <v>19</v>
      </c>
      <c r="B22" s="43"/>
      <c r="C22" s="139"/>
      <c r="D22" s="139"/>
      <c r="E22" s="68"/>
      <c r="H22" s="240">
        <f t="shared" si="3"/>
        <v>19</v>
      </c>
      <c r="I22" s="44"/>
      <c r="J22" s="80">
        <f t="shared" si="0"/>
        <v>0</v>
      </c>
      <c r="K22" s="44"/>
      <c r="L22" s="80">
        <f t="shared" si="1"/>
        <v>0</v>
      </c>
      <c r="M22" s="392"/>
      <c r="O22" s="591"/>
      <c r="P22" s="592"/>
      <c r="Q22" s="592"/>
      <c r="R22" s="592"/>
      <c r="S22" s="592"/>
      <c r="T22" s="592"/>
      <c r="U22" s="593"/>
    </row>
    <row r="23" spans="1:21" x14ac:dyDescent="0.25">
      <c r="A23" s="496">
        <f t="shared" si="2"/>
        <v>20</v>
      </c>
      <c r="B23" s="43"/>
      <c r="C23" s="139"/>
      <c r="D23" s="139"/>
      <c r="E23" s="68"/>
      <c r="H23" s="240">
        <f t="shared" si="3"/>
        <v>20</v>
      </c>
      <c r="I23" s="44"/>
      <c r="J23" s="80">
        <f t="shared" si="0"/>
        <v>0</v>
      </c>
      <c r="K23" s="44"/>
      <c r="L23" s="80">
        <f t="shared" si="1"/>
        <v>0</v>
      </c>
      <c r="M23" s="392"/>
      <c r="O23" s="591"/>
      <c r="P23" s="592"/>
      <c r="Q23" s="592"/>
      <c r="R23" s="592"/>
      <c r="S23" s="592"/>
      <c r="T23" s="592"/>
      <c r="U23" s="593"/>
    </row>
    <row r="24" spans="1:21" x14ac:dyDescent="0.25">
      <c r="A24" s="496">
        <f t="shared" si="2"/>
        <v>21</v>
      </c>
      <c r="B24" s="43"/>
      <c r="C24" s="139"/>
      <c r="D24" s="139"/>
      <c r="E24" s="68"/>
      <c r="H24" s="240">
        <f t="shared" si="3"/>
        <v>21</v>
      </c>
      <c r="I24" s="44"/>
      <c r="J24" s="80">
        <f t="shared" si="0"/>
        <v>0</v>
      </c>
      <c r="K24" s="44"/>
      <c r="L24" s="80">
        <f t="shared" si="1"/>
        <v>0</v>
      </c>
      <c r="M24" s="392"/>
      <c r="O24" s="591"/>
      <c r="P24" s="592"/>
      <c r="Q24" s="592"/>
      <c r="R24" s="592"/>
      <c r="S24" s="592"/>
      <c r="T24" s="592"/>
      <c r="U24" s="593"/>
    </row>
    <row r="25" spans="1:21" x14ac:dyDescent="0.25">
      <c r="A25" s="496">
        <f t="shared" si="2"/>
        <v>22</v>
      </c>
      <c r="B25" s="43"/>
      <c r="C25" s="139"/>
      <c r="D25" s="139"/>
      <c r="E25" s="68"/>
      <c r="H25" s="240">
        <f t="shared" si="3"/>
        <v>22</v>
      </c>
      <c r="I25" s="44"/>
      <c r="J25" s="80">
        <f t="shared" si="0"/>
        <v>0</v>
      </c>
      <c r="K25" s="44"/>
      <c r="L25" s="80">
        <f t="shared" si="1"/>
        <v>0</v>
      </c>
      <c r="M25" s="392"/>
      <c r="O25" s="591"/>
      <c r="P25" s="592"/>
      <c r="Q25" s="592"/>
      <c r="R25" s="592"/>
      <c r="S25" s="592"/>
      <c r="T25" s="592"/>
      <c r="U25" s="593"/>
    </row>
    <row r="26" spans="1:21" x14ac:dyDescent="0.25">
      <c r="A26" s="496">
        <f t="shared" si="2"/>
        <v>23</v>
      </c>
      <c r="B26" s="43"/>
      <c r="C26" s="139"/>
      <c r="D26" s="139"/>
      <c r="E26" s="68"/>
      <c r="H26" s="240">
        <f t="shared" si="3"/>
        <v>23</v>
      </c>
      <c r="I26" s="44"/>
      <c r="J26" s="80">
        <f t="shared" si="0"/>
        <v>0</v>
      </c>
      <c r="K26" s="44"/>
      <c r="L26" s="80">
        <f t="shared" si="1"/>
        <v>0</v>
      </c>
      <c r="M26" s="392"/>
      <c r="O26" s="591"/>
      <c r="P26" s="592"/>
      <c r="Q26" s="592"/>
      <c r="R26" s="592"/>
      <c r="S26" s="592"/>
      <c r="T26" s="592"/>
      <c r="U26" s="593"/>
    </row>
    <row r="27" spans="1:21" x14ac:dyDescent="0.25">
      <c r="A27" s="496">
        <f t="shared" si="2"/>
        <v>24</v>
      </c>
      <c r="B27" s="43"/>
      <c r="C27" s="139"/>
      <c r="D27" s="139"/>
      <c r="E27" s="68"/>
      <c r="H27" s="240">
        <f t="shared" si="3"/>
        <v>24</v>
      </c>
      <c r="I27" s="44"/>
      <c r="J27" s="80">
        <f t="shared" si="0"/>
        <v>0</v>
      </c>
      <c r="K27" s="44"/>
      <c r="L27" s="80">
        <f t="shared" si="1"/>
        <v>0</v>
      </c>
      <c r="M27" s="392"/>
      <c r="O27" s="591"/>
      <c r="P27" s="592"/>
      <c r="Q27" s="592"/>
      <c r="R27" s="592"/>
      <c r="S27" s="592"/>
      <c r="T27" s="592"/>
      <c r="U27" s="593"/>
    </row>
    <row r="28" spans="1:21" x14ac:dyDescent="0.25">
      <c r="A28" s="496">
        <f t="shared" si="2"/>
        <v>25</v>
      </c>
      <c r="B28" s="43"/>
      <c r="C28" s="139"/>
      <c r="D28" s="139"/>
      <c r="E28" s="68"/>
      <c r="H28" s="240">
        <f t="shared" si="3"/>
        <v>25</v>
      </c>
      <c r="I28" s="44"/>
      <c r="J28" s="80">
        <f t="shared" si="0"/>
        <v>0</v>
      </c>
      <c r="K28" s="44"/>
      <c r="L28" s="80">
        <f t="shared" si="1"/>
        <v>0</v>
      </c>
      <c r="M28" s="392"/>
      <c r="O28" s="591"/>
      <c r="P28" s="592"/>
      <c r="Q28" s="592"/>
      <c r="R28" s="592"/>
      <c r="S28" s="592"/>
      <c r="T28" s="592"/>
      <c r="U28" s="593"/>
    </row>
    <row r="29" spans="1:21" x14ac:dyDescent="0.25">
      <c r="A29" s="496">
        <f t="shared" si="2"/>
        <v>26</v>
      </c>
      <c r="B29" s="43"/>
      <c r="C29" s="139"/>
      <c r="D29" s="139"/>
      <c r="E29" s="68"/>
      <c r="H29" s="240">
        <f t="shared" si="3"/>
        <v>26</v>
      </c>
      <c r="I29" s="44"/>
      <c r="J29" s="80">
        <f t="shared" si="0"/>
        <v>0</v>
      </c>
      <c r="K29" s="44"/>
      <c r="L29" s="80">
        <f t="shared" si="1"/>
        <v>0</v>
      </c>
      <c r="M29" s="392"/>
      <c r="O29" s="591"/>
      <c r="P29" s="592"/>
      <c r="Q29" s="592"/>
      <c r="R29" s="592"/>
      <c r="S29" s="592"/>
      <c r="T29" s="592"/>
      <c r="U29" s="593"/>
    </row>
    <row r="30" spans="1:21" ht="15.75" thickBot="1" x14ac:dyDescent="0.3">
      <c r="A30" s="497">
        <f t="shared" si="2"/>
        <v>27</v>
      </c>
      <c r="B30" s="142"/>
      <c r="C30" s="299"/>
      <c r="D30" s="299"/>
      <c r="E30" s="68"/>
      <c r="H30" s="241">
        <f t="shared" si="3"/>
        <v>27</v>
      </c>
      <c r="I30" s="48"/>
      <c r="J30" s="196">
        <f t="shared" si="0"/>
        <v>0</v>
      </c>
      <c r="K30" s="48"/>
      <c r="L30" s="196">
        <f t="shared" si="1"/>
        <v>0</v>
      </c>
      <c r="M30" s="392"/>
    </row>
    <row r="31" spans="1:21" ht="15.75" thickTop="1" x14ac:dyDescent="0.25">
      <c r="A31" s="31"/>
      <c r="B31" s="40" t="s">
        <v>30</v>
      </c>
      <c r="C31" s="42">
        <f>SUM(C4:C30)</f>
        <v>0</v>
      </c>
      <c r="D31" s="42">
        <f>SUM(D4:D30)</f>
        <v>0</v>
      </c>
      <c r="E31" s="68"/>
      <c r="H31" s="195"/>
      <c r="I31" s="129">
        <f>SUM(I4:I30)</f>
        <v>0</v>
      </c>
      <c r="J31" s="129">
        <f>SUM(J4:J30)</f>
        <v>0</v>
      </c>
      <c r="K31" s="129">
        <f>SUM(K4:K30)</f>
        <v>0</v>
      </c>
      <c r="L31" s="129">
        <f>SUM(L4:L30)</f>
        <v>0</v>
      </c>
      <c r="M31" s="392"/>
    </row>
    <row r="32" spans="1:21" x14ac:dyDescent="0.25">
      <c r="A32" s="65"/>
      <c r="B32" s="65"/>
      <c r="C32" s="67"/>
      <c r="D32" s="260">
        <f>D31+C31</f>
        <v>0</v>
      </c>
      <c r="E32" s="68"/>
      <c r="H32" s="350"/>
      <c r="I32" s="430"/>
      <c r="J32" s="430"/>
      <c r="K32" s="262">
        <f>K31+I31</f>
        <v>0</v>
      </c>
      <c r="L32" s="262">
        <f>L31+J31</f>
        <v>0</v>
      </c>
      <c r="M32" s="392"/>
    </row>
    <row r="33" spans="1:13" x14ac:dyDescent="0.25">
      <c r="A33" s="95"/>
      <c r="B33" s="96"/>
      <c r="C33" s="96"/>
      <c r="D33" s="96"/>
      <c r="E33" s="97"/>
      <c r="H33" s="429"/>
      <c r="I33" s="461"/>
      <c r="J33" s="461"/>
      <c r="K33" s="461"/>
      <c r="L33" s="461"/>
      <c r="M33" s="460"/>
    </row>
    <row r="35" spans="1:13" x14ac:dyDescent="0.25">
      <c r="B35" s="84"/>
    </row>
  </sheetData>
  <sheetProtection algorithmName="SHA-512" hashValue="CAmsQGtBchrXzT12jypkj3MHyytFSr4IAucdx92SLSyJie0KXeyU5jtdIYRD5Pgalt7l9RSWPWj/8Q4vOAFBlA==" saltValue="25wB3d9r05F86yCji75XZw==" spinCount="100000" sheet="1" objects="1" scenarios="1"/>
  <mergeCells count="27">
    <mergeCell ref="H1:M1"/>
    <mergeCell ref="O4:U4"/>
    <mergeCell ref="O5:U5"/>
    <mergeCell ref="O6:U6"/>
    <mergeCell ref="O7:U7"/>
    <mergeCell ref="O19:U19"/>
    <mergeCell ref="O8:U8"/>
    <mergeCell ref="O9:U9"/>
    <mergeCell ref="O10:U10"/>
    <mergeCell ref="O11:U11"/>
    <mergeCell ref="O12:U12"/>
    <mergeCell ref="O13:U13"/>
    <mergeCell ref="O14:U14"/>
    <mergeCell ref="O15:U15"/>
    <mergeCell ref="O16:U16"/>
    <mergeCell ref="O17:U17"/>
    <mergeCell ref="O18:U18"/>
    <mergeCell ref="O25:U25"/>
    <mergeCell ref="O26:U26"/>
    <mergeCell ref="O27:U27"/>
    <mergeCell ref="O28:U28"/>
    <mergeCell ref="O29:U29"/>
    <mergeCell ref="O20:U20"/>
    <mergeCell ref="O21:U21"/>
    <mergeCell ref="O22:U22"/>
    <mergeCell ref="O23:U23"/>
    <mergeCell ref="O24:U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V35"/>
  <sheetViews>
    <sheetView tabSelected="1" zoomScaleNormal="100" workbookViewId="0">
      <selection activeCell="B42" sqref="B42"/>
    </sheetView>
  </sheetViews>
  <sheetFormatPr defaultRowHeight="15" x14ac:dyDescent="0.25"/>
  <cols>
    <col min="1" max="1" width="6.7109375" customWidth="1"/>
    <col min="2" max="3" width="36.85546875" customWidth="1"/>
    <col min="4" max="4" width="16" customWidth="1"/>
    <col min="5" max="5" width="15.7109375" customWidth="1"/>
    <col min="9" max="9" width="0" hidden="1" customWidth="1"/>
    <col min="10" max="13" width="17.140625" hidden="1" customWidth="1"/>
    <col min="14" max="23" width="0" hidden="1" customWidth="1"/>
  </cols>
  <sheetData>
    <row r="1" spans="1:22" ht="15.75" x14ac:dyDescent="0.25">
      <c r="A1" s="594" t="s">
        <v>228</v>
      </c>
      <c r="B1" s="646"/>
      <c r="C1" s="646"/>
      <c r="D1" s="646"/>
      <c r="E1" s="646"/>
      <c r="F1" s="647"/>
      <c r="I1" s="621" t="s">
        <v>33</v>
      </c>
      <c r="J1" s="622"/>
      <c r="K1" s="622"/>
      <c r="L1" s="622"/>
      <c r="M1" s="648"/>
      <c r="N1" s="648"/>
      <c r="O1" s="354"/>
      <c r="P1" s="354"/>
      <c r="Q1" s="354"/>
      <c r="R1" s="354"/>
      <c r="S1" s="354"/>
      <c r="T1" s="354"/>
      <c r="U1" s="354"/>
      <c r="V1" s="355"/>
    </row>
    <row r="2" spans="1:22" x14ac:dyDescent="0.25">
      <c r="A2" s="645" t="s">
        <v>162</v>
      </c>
      <c r="B2" s="631"/>
      <c r="C2" s="631"/>
      <c r="D2" s="631"/>
      <c r="E2" s="631"/>
      <c r="F2" s="632"/>
      <c r="I2" s="439"/>
      <c r="J2" s="457"/>
      <c r="K2" s="457"/>
      <c r="L2" s="457"/>
      <c r="M2" s="391"/>
      <c r="N2" s="391"/>
      <c r="O2" s="416"/>
      <c r="P2" s="416"/>
      <c r="Q2" s="416"/>
      <c r="R2" s="416"/>
      <c r="S2" s="416"/>
      <c r="T2" s="416"/>
      <c r="U2" s="416"/>
      <c r="V2" s="417"/>
    </row>
    <row r="3" spans="1:22" ht="26.25" customHeight="1" x14ac:dyDescent="0.25">
      <c r="A3" s="94"/>
      <c r="B3" s="29" t="s">
        <v>20</v>
      </c>
      <c r="C3" s="29"/>
      <c r="D3" s="29"/>
      <c r="E3" s="12"/>
      <c r="F3" s="68"/>
      <c r="I3" s="440"/>
      <c r="J3" s="442"/>
      <c r="K3" s="442"/>
      <c r="L3" s="442"/>
      <c r="M3" s="442"/>
      <c r="N3" s="395"/>
      <c r="O3" s="362"/>
      <c r="P3" s="362"/>
      <c r="Q3" s="362"/>
      <c r="R3" s="362"/>
      <c r="S3" s="362"/>
      <c r="T3" s="362"/>
      <c r="U3" s="362"/>
      <c r="V3" s="363"/>
    </row>
    <row r="4" spans="1:22" ht="60" customHeight="1" x14ac:dyDescent="0.25">
      <c r="A4" s="11" t="s">
        <v>8</v>
      </c>
      <c r="B4" s="10" t="s">
        <v>127</v>
      </c>
      <c r="C4" s="10" t="s">
        <v>14</v>
      </c>
      <c r="D4" s="10" t="s">
        <v>112</v>
      </c>
      <c r="E4" s="10" t="s">
        <v>113</v>
      </c>
      <c r="F4" s="68"/>
      <c r="I4" s="220" t="s">
        <v>8</v>
      </c>
      <c r="J4" s="308" t="s">
        <v>112</v>
      </c>
      <c r="K4" s="308" t="s">
        <v>86</v>
      </c>
      <c r="L4" s="308" t="s">
        <v>113</v>
      </c>
      <c r="M4" s="308" t="s">
        <v>86</v>
      </c>
      <c r="N4" s="392"/>
      <c r="P4" s="84" t="s">
        <v>122</v>
      </c>
    </row>
    <row r="5" spans="1:22" x14ac:dyDescent="0.25">
      <c r="A5" s="501">
        <v>1</v>
      </c>
      <c r="B5" s="532"/>
      <c r="C5" s="532"/>
      <c r="D5" s="256"/>
      <c r="E5" s="301"/>
      <c r="F5" s="68"/>
      <c r="G5" s="83"/>
      <c r="I5" s="257">
        <v>1</v>
      </c>
      <c r="J5" s="300"/>
      <c r="K5" s="187">
        <f t="shared" ref="K5:K31" si="0">J5-D5</f>
        <v>0</v>
      </c>
      <c r="L5" s="44"/>
      <c r="M5" s="187">
        <f t="shared" ref="M5:M31" si="1">L5-E5</f>
        <v>0</v>
      </c>
      <c r="N5" s="392"/>
      <c r="P5" s="591"/>
      <c r="Q5" s="592"/>
      <c r="R5" s="592"/>
      <c r="S5" s="592"/>
      <c r="T5" s="592"/>
      <c r="U5" s="592"/>
      <c r="V5" s="593"/>
    </row>
    <row r="6" spans="1:22" x14ac:dyDescent="0.25">
      <c r="A6" s="496">
        <f>A5+1</f>
        <v>2</v>
      </c>
      <c r="B6" s="533"/>
      <c r="C6" s="533"/>
      <c r="D6" s="302"/>
      <c r="E6" s="282"/>
      <c r="F6" s="68"/>
      <c r="G6" s="83"/>
      <c r="I6" s="240">
        <f>I5+1</f>
        <v>2</v>
      </c>
      <c r="J6" s="44"/>
      <c r="K6" s="187">
        <f t="shared" si="0"/>
        <v>0</v>
      </c>
      <c r="L6" s="44"/>
      <c r="M6" s="187">
        <f t="shared" si="1"/>
        <v>0</v>
      </c>
      <c r="N6" s="392"/>
      <c r="P6" s="591"/>
      <c r="Q6" s="592"/>
      <c r="R6" s="592"/>
      <c r="S6" s="592"/>
      <c r="T6" s="592"/>
      <c r="U6" s="592"/>
      <c r="V6" s="593"/>
    </row>
    <row r="7" spans="1:22" x14ac:dyDescent="0.25">
      <c r="A7" s="496">
        <f t="shared" ref="A7:A31" si="2">A6+1</f>
        <v>3</v>
      </c>
      <c r="B7" s="533"/>
      <c r="C7" s="533"/>
      <c r="D7" s="302"/>
      <c r="E7" s="282"/>
      <c r="F7" s="68"/>
      <c r="I7" s="240">
        <f t="shared" ref="I7:I31" si="3">I6+1</f>
        <v>3</v>
      </c>
      <c r="J7" s="44"/>
      <c r="K7" s="187">
        <f t="shared" si="0"/>
        <v>0</v>
      </c>
      <c r="L7" s="44"/>
      <c r="M7" s="187">
        <f t="shared" si="1"/>
        <v>0</v>
      </c>
      <c r="N7" s="392"/>
      <c r="P7" s="591"/>
      <c r="Q7" s="592"/>
      <c r="R7" s="592"/>
      <c r="S7" s="592"/>
      <c r="T7" s="592"/>
      <c r="U7" s="592"/>
      <c r="V7" s="593"/>
    </row>
    <row r="8" spans="1:22" x14ac:dyDescent="0.25">
      <c r="A8" s="496">
        <f t="shared" si="2"/>
        <v>4</v>
      </c>
      <c r="B8" s="533"/>
      <c r="C8" s="533"/>
      <c r="D8" s="302"/>
      <c r="E8" s="282"/>
      <c r="F8" s="68"/>
      <c r="I8" s="240">
        <f t="shared" si="3"/>
        <v>4</v>
      </c>
      <c r="J8" s="44"/>
      <c r="K8" s="187">
        <f t="shared" si="0"/>
        <v>0</v>
      </c>
      <c r="L8" s="44"/>
      <c r="M8" s="187">
        <f t="shared" si="1"/>
        <v>0</v>
      </c>
      <c r="N8" s="392"/>
      <c r="P8" s="591"/>
      <c r="Q8" s="592"/>
      <c r="R8" s="592"/>
      <c r="S8" s="592"/>
      <c r="T8" s="592"/>
      <c r="U8" s="592"/>
      <c r="V8" s="593"/>
    </row>
    <row r="9" spans="1:22" x14ac:dyDescent="0.25">
      <c r="A9" s="496">
        <f t="shared" si="2"/>
        <v>5</v>
      </c>
      <c r="B9" s="533"/>
      <c r="C9" s="533"/>
      <c r="D9" s="302"/>
      <c r="E9" s="282"/>
      <c r="F9" s="68"/>
      <c r="I9" s="240">
        <f t="shared" si="3"/>
        <v>5</v>
      </c>
      <c r="J9" s="44"/>
      <c r="K9" s="187">
        <f t="shared" si="0"/>
        <v>0</v>
      </c>
      <c r="L9" s="44"/>
      <c r="M9" s="187">
        <f t="shared" si="1"/>
        <v>0</v>
      </c>
      <c r="N9" s="392"/>
      <c r="P9" s="591"/>
      <c r="Q9" s="592"/>
      <c r="R9" s="592"/>
      <c r="S9" s="592"/>
      <c r="T9" s="592"/>
      <c r="U9" s="592"/>
      <c r="V9" s="593"/>
    </row>
    <row r="10" spans="1:22" x14ac:dyDescent="0.25">
      <c r="A10" s="496">
        <f t="shared" si="2"/>
        <v>6</v>
      </c>
      <c r="B10" s="533"/>
      <c r="C10" s="533"/>
      <c r="D10" s="302"/>
      <c r="E10" s="282"/>
      <c r="F10" s="68"/>
      <c r="I10" s="240">
        <f t="shared" si="3"/>
        <v>6</v>
      </c>
      <c r="J10" s="44"/>
      <c r="K10" s="187">
        <f t="shared" si="0"/>
        <v>0</v>
      </c>
      <c r="L10" s="44"/>
      <c r="M10" s="187">
        <f t="shared" si="1"/>
        <v>0</v>
      </c>
      <c r="N10" s="392"/>
      <c r="P10" s="591"/>
      <c r="Q10" s="592"/>
      <c r="R10" s="592"/>
      <c r="S10" s="592"/>
      <c r="T10" s="592"/>
      <c r="U10" s="592"/>
      <c r="V10" s="593"/>
    </row>
    <row r="11" spans="1:22" x14ac:dyDescent="0.25">
      <c r="A11" s="496">
        <f t="shared" si="2"/>
        <v>7</v>
      </c>
      <c r="B11" s="533"/>
      <c r="C11" s="533"/>
      <c r="D11" s="302"/>
      <c r="E11" s="282"/>
      <c r="F11" s="68"/>
      <c r="I11" s="240">
        <f t="shared" si="3"/>
        <v>7</v>
      </c>
      <c r="J11" s="44"/>
      <c r="K11" s="187">
        <f t="shared" si="0"/>
        <v>0</v>
      </c>
      <c r="L11" s="44"/>
      <c r="M11" s="187">
        <f t="shared" si="1"/>
        <v>0</v>
      </c>
      <c r="N11" s="392"/>
      <c r="P11" s="591"/>
      <c r="Q11" s="592"/>
      <c r="R11" s="592"/>
      <c r="S11" s="592"/>
      <c r="T11" s="592"/>
      <c r="U11" s="592"/>
      <c r="V11" s="593"/>
    </row>
    <row r="12" spans="1:22" x14ac:dyDescent="0.25">
      <c r="A12" s="496">
        <f t="shared" si="2"/>
        <v>8</v>
      </c>
      <c r="B12" s="533"/>
      <c r="C12" s="533"/>
      <c r="D12" s="302"/>
      <c r="E12" s="282"/>
      <c r="F12" s="68"/>
      <c r="I12" s="240">
        <f t="shared" si="3"/>
        <v>8</v>
      </c>
      <c r="J12" s="44"/>
      <c r="K12" s="187">
        <f t="shared" si="0"/>
        <v>0</v>
      </c>
      <c r="L12" s="44"/>
      <c r="M12" s="187">
        <f t="shared" si="1"/>
        <v>0</v>
      </c>
      <c r="N12" s="392"/>
      <c r="P12" s="591"/>
      <c r="Q12" s="592"/>
      <c r="R12" s="592"/>
      <c r="S12" s="592"/>
      <c r="T12" s="592"/>
      <c r="U12" s="592"/>
      <c r="V12" s="593"/>
    </row>
    <row r="13" spans="1:22" x14ac:dyDescent="0.25">
      <c r="A13" s="496">
        <f t="shared" si="2"/>
        <v>9</v>
      </c>
      <c r="B13" s="533"/>
      <c r="C13" s="533"/>
      <c r="D13" s="302"/>
      <c r="E13" s="282"/>
      <c r="F13" s="68"/>
      <c r="I13" s="240">
        <f t="shared" si="3"/>
        <v>9</v>
      </c>
      <c r="J13" s="44"/>
      <c r="K13" s="187">
        <f t="shared" si="0"/>
        <v>0</v>
      </c>
      <c r="L13" s="44"/>
      <c r="M13" s="187">
        <f t="shared" si="1"/>
        <v>0</v>
      </c>
      <c r="N13" s="392"/>
      <c r="P13" s="591"/>
      <c r="Q13" s="592"/>
      <c r="R13" s="592"/>
      <c r="S13" s="592"/>
      <c r="T13" s="592"/>
      <c r="U13" s="592"/>
      <c r="V13" s="593"/>
    </row>
    <row r="14" spans="1:22" x14ac:dyDescent="0.25">
      <c r="A14" s="496">
        <f t="shared" si="2"/>
        <v>10</v>
      </c>
      <c r="B14" s="533"/>
      <c r="C14" s="533"/>
      <c r="D14" s="302"/>
      <c r="E14" s="282"/>
      <c r="F14" s="68"/>
      <c r="I14" s="240">
        <f t="shared" si="3"/>
        <v>10</v>
      </c>
      <c r="J14" s="44"/>
      <c r="K14" s="187">
        <f t="shared" si="0"/>
        <v>0</v>
      </c>
      <c r="L14" s="44"/>
      <c r="M14" s="187">
        <f t="shared" si="1"/>
        <v>0</v>
      </c>
      <c r="N14" s="392"/>
      <c r="P14" s="591"/>
      <c r="Q14" s="592"/>
      <c r="R14" s="592"/>
      <c r="S14" s="592"/>
      <c r="T14" s="592"/>
      <c r="U14" s="592"/>
      <c r="V14" s="593"/>
    </row>
    <row r="15" spans="1:22" x14ac:dyDescent="0.25">
      <c r="A15" s="496">
        <f t="shared" si="2"/>
        <v>11</v>
      </c>
      <c r="B15" s="533"/>
      <c r="C15" s="533"/>
      <c r="D15" s="302"/>
      <c r="E15" s="282"/>
      <c r="F15" s="68"/>
      <c r="I15" s="240">
        <f t="shared" si="3"/>
        <v>11</v>
      </c>
      <c r="J15" s="44"/>
      <c r="K15" s="187">
        <f t="shared" si="0"/>
        <v>0</v>
      </c>
      <c r="L15" s="44"/>
      <c r="M15" s="187">
        <f t="shared" si="1"/>
        <v>0</v>
      </c>
      <c r="N15" s="392"/>
      <c r="P15" s="591"/>
      <c r="Q15" s="592"/>
      <c r="R15" s="592"/>
      <c r="S15" s="592"/>
      <c r="T15" s="592"/>
      <c r="U15" s="592"/>
      <c r="V15" s="593"/>
    </row>
    <row r="16" spans="1:22" x14ac:dyDescent="0.25">
      <c r="A16" s="496">
        <f t="shared" si="2"/>
        <v>12</v>
      </c>
      <c r="B16" s="533"/>
      <c r="C16" s="533"/>
      <c r="D16" s="302"/>
      <c r="E16" s="282"/>
      <c r="F16" s="68"/>
      <c r="I16" s="240">
        <f t="shared" si="3"/>
        <v>12</v>
      </c>
      <c r="J16" s="44"/>
      <c r="K16" s="187">
        <f t="shared" si="0"/>
        <v>0</v>
      </c>
      <c r="L16" s="44"/>
      <c r="M16" s="187">
        <f t="shared" si="1"/>
        <v>0</v>
      </c>
      <c r="N16" s="392"/>
      <c r="P16" s="591"/>
      <c r="Q16" s="592"/>
      <c r="R16" s="592"/>
      <c r="S16" s="592"/>
      <c r="T16" s="592"/>
      <c r="U16" s="592"/>
      <c r="V16" s="593"/>
    </row>
    <row r="17" spans="1:22" x14ac:dyDescent="0.25">
      <c r="A17" s="496">
        <f t="shared" si="2"/>
        <v>13</v>
      </c>
      <c r="B17" s="533"/>
      <c r="C17" s="533"/>
      <c r="D17" s="302"/>
      <c r="E17" s="282"/>
      <c r="F17" s="68"/>
      <c r="I17" s="240">
        <f t="shared" si="3"/>
        <v>13</v>
      </c>
      <c r="J17" s="44"/>
      <c r="K17" s="187">
        <f t="shared" si="0"/>
        <v>0</v>
      </c>
      <c r="L17" s="44"/>
      <c r="M17" s="187">
        <f t="shared" si="1"/>
        <v>0</v>
      </c>
      <c r="N17" s="392"/>
      <c r="P17" s="591"/>
      <c r="Q17" s="592"/>
      <c r="R17" s="592"/>
      <c r="S17" s="592"/>
      <c r="T17" s="592"/>
      <c r="U17" s="592"/>
      <c r="V17" s="593"/>
    </row>
    <row r="18" spans="1:22" x14ac:dyDescent="0.25">
      <c r="A18" s="496">
        <f t="shared" si="2"/>
        <v>14</v>
      </c>
      <c r="B18" s="533"/>
      <c r="C18" s="533"/>
      <c r="D18" s="302"/>
      <c r="E18" s="282"/>
      <c r="F18" s="68"/>
      <c r="I18" s="240">
        <f t="shared" si="3"/>
        <v>14</v>
      </c>
      <c r="J18" s="44"/>
      <c r="K18" s="187">
        <f t="shared" si="0"/>
        <v>0</v>
      </c>
      <c r="L18" s="44"/>
      <c r="M18" s="187">
        <f t="shared" si="1"/>
        <v>0</v>
      </c>
      <c r="N18" s="392"/>
      <c r="P18" s="591"/>
      <c r="Q18" s="592"/>
      <c r="R18" s="592"/>
      <c r="S18" s="592"/>
      <c r="T18" s="592"/>
      <c r="U18" s="592"/>
      <c r="V18" s="593"/>
    </row>
    <row r="19" spans="1:22" x14ac:dyDescent="0.25">
      <c r="A19" s="496">
        <f t="shared" si="2"/>
        <v>15</v>
      </c>
      <c r="B19" s="533"/>
      <c r="C19" s="533"/>
      <c r="D19" s="302"/>
      <c r="E19" s="282"/>
      <c r="F19" s="68"/>
      <c r="I19" s="240">
        <f t="shared" si="3"/>
        <v>15</v>
      </c>
      <c r="J19" s="44"/>
      <c r="K19" s="187">
        <f t="shared" si="0"/>
        <v>0</v>
      </c>
      <c r="L19" s="44"/>
      <c r="M19" s="187">
        <f t="shared" si="1"/>
        <v>0</v>
      </c>
      <c r="N19" s="392"/>
      <c r="P19" s="591"/>
      <c r="Q19" s="592"/>
      <c r="R19" s="592"/>
      <c r="S19" s="592"/>
      <c r="T19" s="592"/>
      <c r="U19" s="592"/>
      <c r="V19" s="593"/>
    </row>
    <row r="20" spans="1:22" x14ac:dyDescent="0.25">
      <c r="A20" s="496">
        <f t="shared" si="2"/>
        <v>16</v>
      </c>
      <c r="B20" s="533"/>
      <c r="C20" s="533"/>
      <c r="D20" s="302"/>
      <c r="E20" s="282"/>
      <c r="F20" s="68"/>
      <c r="I20" s="240">
        <f t="shared" si="3"/>
        <v>16</v>
      </c>
      <c r="J20" s="44"/>
      <c r="K20" s="187">
        <f t="shared" si="0"/>
        <v>0</v>
      </c>
      <c r="L20" s="44"/>
      <c r="M20" s="187">
        <f t="shared" si="1"/>
        <v>0</v>
      </c>
      <c r="N20" s="392"/>
      <c r="P20" s="591"/>
      <c r="Q20" s="592"/>
      <c r="R20" s="592"/>
      <c r="S20" s="592"/>
      <c r="T20" s="592"/>
      <c r="U20" s="592"/>
      <c r="V20" s="593"/>
    </row>
    <row r="21" spans="1:22" x14ac:dyDescent="0.25">
      <c r="A21" s="496">
        <f t="shared" si="2"/>
        <v>17</v>
      </c>
      <c r="B21" s="533"/>
      <c r="C21" s="533"/>
      <c r="D21" s="302"/>
      <c r="E21" s="282"/>
      <c r="F21" s="68"/>
      <c r="I21" s="240">
        <f t="shared" si="3"/>
        <v>17</v>
      </c>
      <c r="J21" s="44"/>
      <c r="K21" s="187">
        <f t="shared" si="0"/>
        <v>0</v>
      </c>
      <c r="L21" s="44"/>
      <c r="M21" s="187">
        <f t="shared" si="1"/>
        <v>0</v>
      </c>
      <c r="N21" s="392"/>
      <c r="P21" s="591"/>
      <c r="Q21" s="592"/>
      <c r="R21" s="592"/>
      <c r="S21" s="592"/>
      <c r="T21" s="592"/>
      <c r="U21" s="592"/>
      <c r="V21" s="593"/>
    </row>
    <row r="22" spans="1:22" x14ac:dyDescent="0.25">
      <c r="A22" s="496">
        <f t="shared" si="2"/>
        <v>18</v>
      </c>
      <c r="B22" s="533"/>
      <c r="C22" s="533"/>
      <c r="D22" s="302"/>
      <c r="E22" s="282"/>
      <c r="F22" s="68"/>
      <c r="I22" s="240">
        <f t="shared" si="3"/>
        <v>18</v>
      </c>
      <c r="J22" s="44"/>
      <c r="K22" s="187">
        <f t="shared" si="0"/>
        <v>0</v>
      </c>
      <c r="L22" s="44"/>
      <c r="M22" s="187">
        <f t="shared" si="1"/>
        <v>0</v>
      </c>
      <c r="N22" s="392"/>
      <c r="P22" s="591"/>
      <c r="Q22" s="592"/>
      <c r="R22" s="592"/>
      <c r="S22" s="592"/>
      <c r="T22" s="592"/>
      <c r="U22" s="592"/>
      <c r="V22" s="593"/>
    </row>
    <row r="23" spans="1:22" x14ac:dyDescent="0.25">
      <c r="A23" s="496">
        <f t="shared" si="2"/>
        <v>19</v>
      </c>
      <c r="B23" s="533"/>
      <c r="C23" s="533"/>
      <c r="D23" s="302"/>
      <c r="E23" s="282"/>
      <c r="F23" s="68"/>
      <c r="I23" s="240">
        <f t="shared" si="3"/>
        <v>19</v>
      </c>
      <c r="J23" s="44"/>
      <c r="K23" s="187">
        <f t="shared" si="0"/>
        <v>0</v>
      </c>
      <c r="L23" s="44"/>
      <c r="M23" s="187">
        <f t="shared" si="1"/>
        <v>0</v>
      </c>
      <c r="N23" s="392"/>
      <c r="P23" s="591"/>
      <c r="Q23" s="592"/>
      <c r="R23" s="592"/>
      <c r="S23" s="592"/>
      <c r="T23" s="592"/>
      <c r="U23" s="592"/>
      <c r="V23" s="593"/>
    </row>
    <row r="24" spans="1:22" x14ac:dyDescent="0.25">
      <c r="A24" s="496">
        <f t="shared" si="2"/>
        <v>20</v>
      </c>
      <c r="B24" s="533"/>
      <c r="C24" s="533"/>
      <c r="D24" s="302"/>
      <c r="E24" s="282"/>
      <c r="F24" s="68"/>
      <c r="I24" s="240">
        <f t="shared" si="3"/>
        <v>20</v>
      </c>
      <c r="J24" s="44"/>
      <c r="K24" s="187">
        <f t="shared" si="0"/>
        <v>0</v>
      </c>
      <c r="L24" s="44"/>
      <c r="M24" s="187">
        <f t="shared" si="1"/>
        <v>0</v>
      </c>
      <c r="N24" s="392"/>
      <c r="P24" s="591"/>
      <c r="Q24" s="592"/>
      <c r="R24" s="592"/>
      <c r="S24" s="592"/>
      <c r="T24" s="592"/>
      <c r="U24" s="592"/>
      <c r="V24" s="593"/>
    </row>
    <row r="25" spans="1:22" x14ac:dyDescent="0.25">
      <c r="A25" s="496">
        <f t="shared" si="2"/>
        <v>21</v>
      </c>
      <c r="B25" s="533"/>
      <c r="C25" s="533"/>
      <c r="D25" s="302"/>
      <c r="E25" s="282"/>
      <c r="F25" s="68"/>
      <c r="I25" s="240">
        <f t="shared" si="3"/>
        <v>21</v>
      </c>
      <c r="J25" s="44"/>
      <c r="K25" s="187">
        <f t="shared" si="0"/>
        <v>0</v>
      </c>
      <c r="L25" s="44"/>
      <c r="M25" s="187">
        <f t="shared" si="1"/>
        <v>0</v>
      </c>
      <c r="N25" s="392"/>
      <c r="P25" s="591"/>
      <c r="Q25" s="592"/>
      <c r="R25" s="592"/>
      <c r="S25" s="592"/>
      <c r="T25" s="592"/>
      <c r="U25" s="592"/>
      <c r="V25" s="593"/>
    </row>
    <row r="26" spans="1:22" x14ac:dyDescent="0.25">
      <c r="A26" s="496">
        <f t="shared" si="2"/>
        <v>22</v>
      </c>
      <c r="B26" s="533"/>
      <c r="C26" s="533"/>
      <c r="D26" s="302"/>
      <c r="E26" s="282"/>
      <c r="F26" s="68"/>
      <c r="I26" s="240">
        <f t="shared" si="3"/>
        <v>22</v>
      </c>
      <c r="J26" s="44"/>
      <c r="K26" s="187">
        <f t="shared" si="0"/>
        <v>0</v>
      </c>
      <c r="L26" s="44"/>
      <c r="M26" s="187">
        <f t="shared" si="1"/>
        <v>0</v>
      </c>
      <c r="N26" s="392"/>
      <c r="P26" s="591"/>
      <c r="Q26" s="592"/>
      <c r="R26" s="592"/>
      <c r="S26" s="592"/>
      <c r="T26" s="592"/>
      <c r="U26" s="592"/>
      <c r="V26" s="593"/>
    </row>
    <row r="27" spans="1:22" x14ac:dyDescent="0.25">
      <c r="A27" s="496">
        <f t="shared" si="2"/>
        <v>23</v>
      </c>
      <c r="B27" s="533"/>
      <c r="C27" s="533"/>
      <c r="D27" s="302"/>
      <c r="E27" s="282"/>
      <c r="F27" s="68"/>
      <c r="I27" s="240">
        <f t="shared" si="3"/>
        <v>23</v>
      </c>
      <c r="J27" s="44"/>
      <c r="K27" s="187">
        <f t="shared" si="0"/>
        <v>0</v>
      </c>
      <c r="L27" s="44"/>
      <c r="M27" s="187">
        <f t="shared" si="1"/>
        <v>0</v>
      </c>
      <c r="N27" s="392"/>
      <c r="P27" s="591"/>
      <c r="Q27" s="592"/>
      <c r="R27" s="592"/>
      <c r="S27" s="592"/>
      <c r="T27" s="592"/>
      <c r="U27" s="592"/>
      <c r="V27" s="593"/>
    </row>
    <row r="28" spans="1:22" x14ac:dyDescent="0.25">
      <c r="A28" s="496">
        <f t="shared" si="2"/>
        <v>24</v>
      </c>
      <c r="B28" s="533"/>
      <c r="C28" s="533"/>
      <c r="D28" s="302"/>
      <c r="E28" s="282"/>
      <c r="F28" s="68"/>
      <c r="I28" s="240">
        <f t="shared" si="3"/>
        <v>24</v>
      </c>
      <c r="J28" s="44"/>
      <c r="K28" s="187">
        <f t="shared" si="0"/>
        <v>0</v>
      </c>
      <c r="L28" s="44"/>
      <c r="M28" s="187">
        <f t="shared" si="1"/>
        <v>0</v>
      </c>
      <c r="N28" s="392"/>
      <c r="P28" s="591"/>
      <c r="Q28" s="592"/>
      <c r="R28" s="592"/>
      <c r="S28" s="592"/>
      <c r="T28" s="592"/>
      <c r="U28" s="592"/>
      <c r="V28" s="593"/>
    </row>
    <row r="29" spans="1:22" x14ac:dyDescent="0.25">
      <c r="A29" s="496">
        <f t="shared" si="2"/>
        <v>25</v>
      </c>
      <c r="B29" s="533"/>
      <c r="C29" s="533"/>
      <c r="D29" s="302"/>
      <c r="E29" s="282"/>
      <c r="F29" s="68"/>
      <c r="I29" s="240">
        <f t="shared" si="3"/>
        <v>25</v>
      </c>
      <c r="J29" s="44"/>
      <c r="K29" s="187">
        <f t="shared" si="0"/>
        <v>0</v>
      </c>
      <c r="L29" s="44"/>
      <c r="M29" s="187">
        <f t="shared" si="1"/>
        <v>0</v>
      </c>
      <c r="N29" s="392"/>
      <c r="P29" s="591"/>
      <c r="Q29" s="592"/>
      <c r="R29" s="592"/>
      <c r="S29" s="592"/>
      <c r="T29" s="592"/>
      <c r="U29" s="592"/>
      <c r="V29" s="593"/>
    </row>
    <row r="30" spans="1:22" x14ac:dyDescent="0.25">
      <c r="A30" s="496">
        <f t="shared" si="2"/>
        <v>26</v>
      </c>
      <c r="B30" s="533"/>
      <c r="C30" s="533"/>
      <c r="D30" s="302"/>
      <c r="E30" s="282"/>
      <c r="F30" s="68"/>
      <c r="I30" s="240">
        <f t="shared" si="3"/>
        <v>26</v>
      </c>
      <c r="J30" s="44"/>
      <c r="K30" s="187">
        <f t="shared" si="0"/>
        <v>0</v>
      </c>
      <c r="L30" s="44"/>
      <c r="M30" s="187">
        <f t="shared" si="1"/>
        <v>0</v>
      </c>
      <c r="N30" s="392"/>
      <c r="P30" s="591"/>
      <c r="Q30" s="592"/>
      <c r="R30" s="592"/>
      <c r="S30" s="592"/>
      <c r="T30" s="592"/>
      <c r="U30" s="592"/>
      <c r="V30" s="593"/>
    </row>
    <row r="31" spans="1:22" ht="15.75" thickBot="1" x14ac:dyDescent="0.3">
      <c r="A31" s="497">
        <f t="shared" si="2"/>
        <v>27</v>
      </c>
      <c r="B31" s="534"/>
      <c r="C31" s="534"/>
      <c r="D31" s="303"/>
      <c r="E31" s="304"/>
      <c r="F31" s="68"/>
      <c r="I31" s="241">
        <f t="shared" si="3"/>
        <v>27</v>
      </c>
      <c r="J31" s="48"/>
      <c r="K31" s="259">
        <f t="shared" si="0"/>
        <v>0</v>
      </c>
      <c r="L31" s="48"/>
      <c r="M31" s="259">
        <f t="shared" si="1"/>
        <v>0</v>
      </c>
      <c r="N31" s="392"/>
    </row>
    <row r="32" spans="1:22" ht="15.75" thickTop="1" x14ac:dyDescent="0.25">
      <c r="A32" s="31"/>
      <c r="B32" s="252"/>
      <c r="C32" s="253" t="s">
        <v>30</v>
      </c>
      <c r="D32" s="254">
        <f>SUM(D5:D31)</f>
        <v>0</v>
      </c>
      <c r="E32" s="254">
        <f>SUM(E5:E31)</f>
        <v>0</v>
      </c>
      <c r="F32" s="68"/>
      <c r="I32" s="195"/>
      <c r="J32" s="255">
        <f>SUM(J5:J31)</f>
        <v>0</v>
      </c>
      <c r="K32" s="255">
        <f>SUM(K5:K31)</f>
        <v>0</v>
      </c>
      <c r="L32" s="255">
        <f>SUM(L5:L31)</f>
        <v>0</v>
      </c>
      <c r="M32" s="255">
        <f>SUM(M5:M31)</f>
        <v>0</v>
      </c>
      <c r="N32" s="392"/>
    </row>
    <row r="33" spans="1:14" x14ac:dyDescent="0.25">
      <c r="A33" s="101"/>
      <c r="B33" s="102"/>
      <c r="C33" s="102"/>
      <c r="D33" s="103"/>
      <c r="E33" s="100">
        <f>D32-E32</f>
        <v>0</v>
      </c>
      <c r="F33" s="68"/>
      <c r="I33" s="462"/>
      <c r="J33" s="463"/>
      <c r="K33" s="463"/>
      <c r="L33" s="263">
        <f>J32+L32</f>
        <v>0</v>
      </c>
      <c r="M33" s="198">
        <f>J32-L32</f>
        <v>0</v>
      </c>
      <c r="N33" s="392"/>
    </row>
    <row r="35" spans="1:14" x14ac:dyDescent="0.25">
      <c r="B35" s="84"/>
    </row>
  </sheetData>
  <sheetProtection algorithmName="SHA-512" hashValue="6BBeLvdW9PcL0rgDoKyhGf8iEyw9CybVWTfVuw0W5aVA1UmPYMGIDDsJSKV8xlUlQFUMYIfs6JwNlO0rrvl6Ww==" saltValue="WvucxH+ufLMcGQSPujH62g==" spinCount="100000" sheet="1" objects="1" scenarios="1"/>
  <mergeCells count="29">
    <mergeCell ref="A2:F2"/>
    <mergeCell ref="A1:F1"/>
    <mergeCell ref="I1:N1"/>
    <mergeCell ref="P5:V5"/>
    <mergeCell ref="P6:V6"/>
    <mergeCell ref="P7:V7"/>
    <mergeCell ref="P8:V8"/>
    <mergeCell ref="P20:V20"/>
    <mergeCell ref="P9:V9"/>
    <mergeCell ref="P10:V10"/>
    <mergeCell ref="P11:V11"/>
    <mergeCell ref="P12:V12"/>
    <mergeCell ref="P13:V13"/>
    <mergeCell ref="P14:V14"/>
    <mergeCell ref="P15:V15"/>
    <mergeCell ref="P16:V16"/>
    <mergeCell ref="P17:V17"/>
    <mergeCell ref="P18:V18"/>
    <mergeCell ref="P19:V19"/>
    <mergeCell ref="P26:V26"/>
    <mergeCell ref="P27:V27"/>
    <mergeCell ref="P28:V28"/>
    <mergeCell ref="P29:V29"/>
    <mergeCell ref="P30:V30"/>
    <mergeCell ref="P21:V21"/>
    <mergeCell ref="P22:V22"/>
    <mergeCell ref="P23:V23"/>
    <mergeCell ref="P24:V24"/>
    <mergeCell ref="P25:V25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N39"/>
  <sheetViews>
    <sheetView workbookViewId="0">
      <selection activeCell="A39" sqref="A39"/>
    </sheetView>
  </sheetViews>
  <sheetFormatPr defaultRowHeight="15" x14ac:dyDescent="0.25"/>
  <cols>
    <col min="1" max="1" width="25.7109375" customWidth="1"/>
    <col min="9" max="9" width="19.85546875" customWidth="1"/>
    <col min="11" max="11" width="15.5703125" customWidth="1"/>
    <col min="12" max="12" width="14.42578125" customWidth="1"/>
    <col min="13" max="13" width="14.85546875" customWidth="1"/>
    <col min="14" max="14" width="19.140625" customWidth="1"/>
  </cols>
  <sheetData>
    <row r="1" spans="1:14" ht="45.75" customHeight="1" thickTop="1" thickBot="1" x14ac:dyDescent="0.3">
      <c r="A1" s="84" t="s">
        <v>130</v>
      </c>
      <c r="D1" s="84" t="s">
        <v>131</v>
      </c>
      <c r="I1" s="265" t="s">
        <v>139</v>
      </c>
      <c r="K1" s="326" t="s">
        <v>140</v>
      </c>
      <c r="L1" s="327" t="s">
        <v>141</v>
      </c>
      <c r="M1" s="327" t="s">
        <v>153</v>
      </c>
      <c r="N1" s="337" t="s">
        <v>159</v>
      </c>
    </row>
    <row r="2" spans="1:14" x14ac:dyDescent="0.25">
      <c r="A2" t="s">
        <v>53</v>
      </c>
      <c r="B2">
        <v>10</v>
      </c>
      <c r="D2">
        <v>2007</v>
      </c>
      <c r="E2" s="234">
        <v>7.2499999999999995E-2</v>
      </c>
      <c r="I2">
        <v>2007</v>
      </c>
      <c r="J2" s="264">
        <v>3.2000000000000001E-2</v>
      </c>
      <c r="K2" s="328">
        <f>IF(Summary!$C$12=Validations!I2,Summary!$K$30,0)</f>
        <v>0</v>
      </c>
      <c r="L2" s="329"/>
      <c r="M2" s="329">
        <f>IF(Summary!$C$12=Validations!I2,Summary!$K$41,0)</f>
        <v>0</v>
      </c>
      <c r="N2" s="330"/>
    </row>
    <row r="3" spans="1:14" x14ac:dyDescent="0.25">
      <c r="A3" t="s">
        <v>54</v>
      </c>
      <c r="B3">
        <v>10</v>
      </c>
      <c r="D3">
        <v>2008</v>
      </c>
      <c r="E3" s="234">
        <v>3.2500000000000001E-2</v>
      </c>
      <c r="I3">
        <v>2008</v>
      </c>
      <c r="J3" s="264">
        <v>3.3000000000000002E-2</v>
      </c>
      <c r="K3" s="331">
        <f>IF(Summary!$C$12=Validations!I3,Summary!$K$30,0)</f>
        <v>0</v>
      </c>
      <c r="L3" s="4">
        <f>IF(K2&lt;&gt;0,K2*(1+J3),L2*(1+J3))</f>
        <v>0</v>
      </c>
      <c r="M3" s="4">
        <f>IF(Summary!$C$12=Validations!I3,Summary!$K$41,0)</f>
        <v>0</v>
      </c>
      <c r="N3" s="332">
        <f>IF(M2&lt;&gt;0,M2*(1+J3),N2*(1+J3))</f>
        <v>0</v>
      </c>
    </row>
    <row r="4" spans="1:14" x14ac:dyDescent="0.25">
      <c r="A4" t="s">
        <v>55</v>
      </c>
      <c r="B4">
        <v>7</v>
      </c>
      <c r="D4">
        <v>2009</v>
      </c>
      <c r="E4" s="234">
        <v>3.2500000000000001E-2</v>
      </c>
      <c r="I4">
        <v>2009</v>
      </c>
      <c r="J4" s="264">
        <v>6.0000000000000001E-3</v>
      </c>
      <c r="K4" s="331">
        <f>IF(Summary!$C$12=Validations!I4,Summary!$K$30,0)</f>
        <v>0</v>
      </c>
      <c r="L4" s="4">
        <f t="shared" ref="L4:L30" si="0">IF(K3&lt;&gt;0,K3*(1+J4),L3*(1+J4))</f>
        <v>0</v>
      </c>
      <c r="M4" s="4">
        <f>IF(Summary!$C$12=Validations!I4,Summary!$K$41,0)</f>
        <v>0</v>
      </c>
      <c r="N4" s="332">
        <f t="shared" ref="N4:N30" si="1">IF(M3&lt;&gt;0,M3*(1+J4),N3*(1+J4))</f>
        <v>0</v>
      </c>
    </row>
    <row r="5" spans="1:14" x14ac:dyDescent="0.25">
      <c r="A5" t="s">
        <v>56</v>
      </c>
      <c r="B5">
        <v>10</v>
      </c>
      <c r="D5">
        <v>2010</v>
      </c>
      <c r="E5" s="234">
        <v>3.2500000000000001E-2</v>
      </c>
      <c r="I5">
        <v>2010</v>
      </c>
      <c r="J5" s="264">
        <v>1.7999999999999999E-2</v>
      </c>
      <c r="K5" s="331">
        <f>IF(Summary!$C$12=Validations!I5,Summary!$K$30,0)</f>
        <v>0</v>
      </c>
      <c r="L5" s="4">
        <f t="shared" si="0"/>
        <v>0</v>
      </c>
      <c r="M5" s="4">
        <f>IF(Summary!$C$12=Validations!I5,Summary!$K$41,0)</f>
        <v>0</v>
      </c>
      <c r="N5" s="332">
        <f t="shared" si="1"/>
        <v>0</v>
      </c>
    </row>
    <row r="6" spans="1:14" x14ac:dyDescent="0.25">
      <c r="A6" t="s">
        <v>57</v>
      </c>
      <c r="B6">
        <v>7</v>
      </c>
      <c r="D6">
        <v>2011</v>
      </c>
      <c r="E6" s="234">
        <v>3.2500000000000001E-2</v>
      </c>
      <c r="I6">
        <v>2011</v>
      </c>
      <c r="J6" s="264">
        <v>0.03</v>
      </c>
      <c r="K6" s="331">
        <f>IF(Summary!$C$12=Validations!I6,Summary!$K$30,0)</f>
        <v>0</v>
      </c>
      <c r="L6" s="4">
        <f t="shared" si="0"/>
        <v>0</v>
      </c>
      <c r="M6" s="4">
        <f>IF(Summary!$C$12=Validations!I6,Summary!$K$41,0)</f>
        <v>0</v>
      </c>
      <c r="N6" s="332">
        <f t="shared" si="1"/>
        <v>0</v>
      </c>
    </row>
    <row r="7" spans="1:14" x14ac:dyDescent="0.25">
      <c r="A7" t="s">
        <v>58</v>
      </c>
      <c r="B7">
        <v>10</v>
      </c>
      <c r="D7">
        <v>2012</v>
      </c>
      <c r="E7" s="234">
        <v>3.2500000000000001E-2</v>
      </c>
      <c r="I7">
        <v>2012</v>
      </c>
      <c r="J7" s="264">
        <v>2.9000000000000001E-2</v>
      </c>
      <c r="K7" s="331">
        <f>IF(Summary!$C$12=Validations!I7,Summary!$K$30,0)</f>
        <v>0</v>
      </c>
      <c r="L7" s="4">
        <f t="shared" si="0"/>
        <v>0</v>
      </c>
      <c r="M7" s="4">
        <f>IF(Summary!$C$12=Validations!I7,Summary!$K$41,0)</f>
        <v>0</v>
      </c>
      <c r="N7" s="332">
        <f t="shared" si="1"/>
        <v>0</v>
      </c>
    </row>
    <row r="8" spans="1:14" x14ac:dyDescent="0.25">
      <c r="A8" t="s">
        <v>59</v>
      </c>
      <c r="B8">
        <v>15</v>
      </c>
      <c r="D8">
        <v>2013</v>
      </c>
      <c r="E8" s="234">
        <v>3.2500000000000001E-2</v>
      </c>
      <c r="I8">
        <v>2013</v>
      </c>
      <c r="J8" s="264">
        <v>2.1000000000000001E-2</v>
      </c>
      <c r="K8" s="331">
        <f>IF(Summary!$C$12=Validations!I8,Summary!$K$30,0)</f>
        <v>0</v>
      </c>
      <c r="L8" s="4">
        <f t="shared" si="0"/>
        <v>0</v>
      </c>
      <c r="M8" s="4">
        <f>IF(Summary!$C$12=Validations!I8,Summary!$K$41,0)</f>
        <v>0</v>
      </c>
      <c r="N8" s="332">
        <f t="shared" si="1"/>
        <v>0</v>
      </c>
    </row>
    <row r="9" spans="1:14" x14ac:dyDescent="0.25">
      <c r="A9" t="s">
        <v>60</v>
      </c>
      <c r="B9">
        <v>20</v>
      </c>
      <c r="D9">
        <v>2014</v>
      </c>
      <c r="E9" s="234">
        <v>3.2500000000000001E-2</v>
      </c>
      <c r="I9">
        <v>2014</v>
      </c>
      <c r="J9" s="264">
        <v>2.5999999999999999E-2</v>
      </c>
      <c r="K9" s="331" t="e">
        <f>IF(Summary!$C$12=Validations!I9,Summary!$K$30,0)</f>
        <v>#REF!</v>
      </c>
      <c r="L9" s="4">
        <f t="shared" si="0"/>
        <v>0</v>
      </c>
      <c r="M9" s="4" t="e">
        <f>IF(Summary!$C$12=Validations!I9,Summary!$K$41,0)</f>
        <v>#REF!</v>
      </c>
      <c r="N9" s="332">
        <f t="shared" si="1"/>
        <v>0</v>
      </c>
    </row>
    <row r="10" spans="1:14" x14ac:dyDescent="0.25">
      <c r="A10" t="s">
        <v>61</v>
      </c>
      <c r="B10">
        <v>10</v>
      </c>
      <c r="D10">
        <v>2015</v>
      </c>
      <c r="E10" s="234">
        <v>3.5000000000000003E-2</v>
      </c>
      <c r="I10">
        <v>2015</v>
      </c>
      <c r="J10" s="264">
        <v>2.1999999999999999E-2</v>
      </c>
      <c r="K10" s="331">
        <f>IF(Summary!$C$12=Validations!I10,Summary!$K$30,0)</f>
        <v>0</v>
      </c>
      <c r="L10" s="4" t="e">
        <f t="shared" si="0"/>
        <v>#REF!</v>
      </c>
      <c r="M10" s="4">
        <f>IF(Summary!$C$12=Validations!I10,Summary!$K$41,0)</f>
        <v>0</v>
      </c>
      <c r="N10" s="332" t="e">
        <f t="shared" si="1"/>
        <v>#REF!</v>
      </c>
    </row>
    <row r="11" spans="1:14" x14ac:dyDescent="0.25">
      <c r="A11" t="s">
        <v>62</v>
      </c>
      <c r="B11">
        <v>10</v>
      </c>
      <c r="D11">
        <v>2016</v>
      </c>
      <c r="E11" s="234">
        <v>3.7499999999999999E-2</v>
      </c>
      <c r="I11">
        <v>2016</v>
      </c>
      <c r="J11" s="264">
        <v>2.7E-2</v>
      </c>
      <c r="K11" s="331">
        <f>IF(Summary!$C$12=Validations!I11,Summary!$K$30,0)</f>
        <v>0</v>
      </c>
      <c r="L11" s="4" t="e">
        <f t="shared" si="0"/>
        <v>#REF!</v>
      </c>
      <c r="M11" s="4">
        <f>IF(Summary!$C$12=Validations!I11,Summary!$K$41,0)</f>
        <v>0</v>
      </c>
      <c r="N11" s="332" t="e">
        <f t="shared" si="1"/>
        <v>#REF!</v>
      </c>
    </row>
    <row r="12" spans="1:14" x14ac:dyDescent="0.25">
      <c r="A12" t="s">
        <v>63</v>
      </c>
      <c r="B12">
        <v>10</v>
      </c>
      <c r="D12">
        <v>2017</v>
      </c>
      <c r="E12" s="234">
        <v>4.4999999999999998E-2</v>
      </c>
      <c r="I12">
        <v>2017</v>
      </c>
      <c r="J12" s="264">
        <v>3.1E-2</v>
      </c>
      <c r="K12" s="331">
        <f>IF(Summary!$C$12=Validations!I12,Summary!$K$30,0)</f>
        <v>0</v>
      </c>
      <c r="L12" s="4" t="e">
        <f t="shared" si="0"/>
        <v>#REF!</v>
      </c>
      <c r="M12" s="4">
        <f>IF(Summary!$C$12=Validations!I12,Summary!$K$41,0)</f>
        <v>0</v>
      </c>
      <c r="N12" s="332" t="e">
        <f t="shared" si="1"/>
        <v>#REF!</v>
      </c>
    </row>
    <row r="13" spans="1:14" x14ac:dyDescent="0.25">
      <c r="A13" t="s">
        <v>64</v>
      </c>
      <c r="B13">
        <v>7</v>
      </c>
      <c r="D13">
        <v>2018</v>
      </c>
      <c r="E13" s="234">
        <v>4.7500000000000001E-2</v>
      </c>
      <c r="I13">
        <v>2018</v>
      </c>
      <c r="J13" s="264"/>
      <c r="K13" s="331">
        <f>IF(Summary!$C$12=Validations!I13,Summary!$K$30,0)</f>
        <v>0</v>
      </c>
      <c r="L13" s="4" t="e">
        <f t="shared" si="0"/>
        <v>#REF!</v>
      </c>
      <c r="M13" s="4">
        <f>IF(Summary!$C$12=Validations!I13,Summary!$K$41,0)</f>
        <v>0</v>
      </c>
      <c r="N13" s="332" t="e">
        <f t="shared" si="1"/>
        <v>#REF!</v>
      </c>
    </row>
    <row r="14" spans="1:14" x14ac:dyDescent="0.25">
      <c r="A14" t="s">
        <v>65</v>
      </c>
      <c r="B14">
        <v>7</v>
      </c>
      <c r="D14">
        <v>2019</v>
      </c>
      <c r="E14" s="234"/>
      <c r="I14">
        <v>2019</v>
      </c>
      <c r="J14" s="264"/>
      <c r="K14" s="331">
        <f>IF(Summary!$C$12=Validations!I14,Summary!$K$30,0)</f>
        <v>0</v>
      </c>
      <c r="L14" s="4" t="e">
        <f t="shared" si="0"/>
        <v>#REF!</v>
      </c>
      <c r="M14" s="4">
        <f>IF(Summary!$C$12=Validations!I14,Summary!$K$41,0)</f>
        <v>0</v>
      </c>
      <c r="N14" s="332" t="e">
        <f t="shared" si="1"/>
        <v>#REF!</v>
      </c>
    </row>
    <row r="15" spans="1:14" x14ac:dyDescent="0.25">
      <c r="A15" t="s">
        <v>66</v>
      </c>
      <c r="B15">
        <v>10</v>
      </c>
      <c r="D15">
        <v>2020</v>
      </c>
      <c r="E15" s="234"/>
      <c r="I15">
        <v>2020</v>
      </c>
      <c r="J15" s="264"/>
      <c r="K15" s="331">
        <f>IF(Summary!$C$12=Validations!I15,Summary!$K$30,0)</f>
        <v>0</v>
      </c>
      <c r="L15" s="4" t="e">
        <f t="shared" si="0"/>
        <v>#REF!</v>
      </c>
      <c r="M15" s="4">
        <f>IF(Summary!$C$12=Validations!I15,Summary!$K$41,0)</f>
        <v>0</v>
      </c>
      <c r="N15" s="332" t="e">
        <f t="shared" si="1"/>
        <v>#REF!</v>
      </c>
    </row>
    <row r="16" spans="1:14" x14ac:dyDescent="0.25">
      <c r="A16" t="s">
        <v>67</v>
      </c>
      <c r="B16">
        <v>10</v>
      </c>
      <c r="D16">
        <v>2021</v>
      </c>
      <c r="E16" s="234"/>
      <c r="I16">
        <v>2021</v>
      </c>
      <c r="J16" s="264"/>
      <c r="K16" s="331">
        <f>IF(Summary!$C$12=Validations!I16,Summary!$K$30,0)</f>
        <v>0</v>
      </c>
      <c r="L16" s="4" t="e">
        <f t="shared" si="0"/>
        <v>#REF!</v>
      </c>
      <c r="M16" s="4">
        <f>IF(Summary!$C$12=Validations!I16,Summary!$K$41,0)</f>
        <v>0</v>
      </c>
      <c r="N16" s="332" t="e">
        <f t="shared" si="1"/>
        <v>#REF!</v>
      </c>
    </row>
    <row r="17" spans="1:14" x14ac:dyDescent="0.25">
      <c r="A17" t="s">
        <v>68</v>
      </c>
      <c r="B17">
        <v>10</v>
      </c>
      <c r="D17">
        <v>2022</v>
      </c>
      <c r="E17" s="234"/>
      <c r="I17">
        <v>2022</v>
      </c>
      <c r="J17" s="264"/>
      <c r="K17" s="331">
        <f>IF(Summary!$C$12=Validations!I17,Summary!$K$30,0)</f>
        <v>0</v>
      </c>
      <c r="L17" s="4" t="e">
        <f t="shared" si="0"/>
        <v>#REF!</v>
      </c>
      <c r="M17" s="4">
        <f>IF(Summary!$C$12=Validations!I17,Summary!$K$41,0)</f>
        <v>0</v>
      </c>
      <c r="N17" s="332" t="e">
        <f t="shared" si="1"/>
        <v>#REF!</v>
      </c>
    </row>
    <row r="18" spans="1:14" x14ac:dyDescent="0.25">
      <c r="A18" t="s">
        <v>69</v>
      </c>
      <c r="B18">
        <v>10</v>
      </c>
      <c r="D18">
        <v>2023</v>
      </c>
      <c r="E18" s="234"/>
      <c r="I18">
        <v>2023</v>
      </c>
      <c r="J18" s="264"/>
      <c r="K18" s="331">
        <f>IF(Summary!$C$12=Validations!I18,Summary!$K$30,0)</f>
        <v>0</v>
      </c>
      <c r="L18" s="4" t="e">
        <f t="shared" si="0"/>
        <v>#REF!</v>
      </c>
      <c r="M18" s="4">
        <f>IF(Summary!$C$12=Validations!I18,Summary!$K$41,0)</f>
        <v>0</v>
      </c>
      <c r="N18" s="332" t="e">
        <f t="shared" si="1"/>
        <v>#REF!</v>
      </c>
    </row>
    <row r="19" spans="1:14" x14ac:dyDescent="0.25">
      <c r="A19" t="s">
        <v>70</v>
      </c>
      <c r="B19">
        <v>7</v>
      </c>
      <c r="D19">
        <v>2024</v>
      </c>
      <c r="E19" s="234"/>
      <c r="I19">
        <v>2024</v>
      </c>
      <c r="J19" s="264"/>
      <c r="K19" s="331">
        <f>IF(Summary!$C$12=Validations!I19,Summary!$K$30,0)</f>
        <v>0</v>
      </c>
      <c r="L19" s="4" t="e">
        <f t="shared" si="0"/>
        <v>#REF!</v>
      </c>
      <c r="M19" s="4">
        <f>IF(Summary!$C$12=Validations!I19,Summary!$K$41,0)</f>
        <v>0</v>
      </c>
      <c r="N19" s="332" t="e">
        <f t="shared" si="1"/>
        <v>#REF!</v>
      </c>
    </row>
    <row r="20" spans="1:14" x14ac:dyDescent="0.25">
      <c r="A20" t="s">
        <v>52</v>
      </c>
      <c r="B20">
        <v>7</v>
      </c>
      <c r="D20">
        <v>2025</v>
      </c>
      <c r="E20" s="234"/>
      <c r="I20">
        <v>2025</v>
      </c>
      <c r="J20" s="264"/>
      <c r="K20" s="331">
        <f>IF(Summary!$C$12=Validations!I20,Summary!$K$30,0)</f>
        <v>0</v>
      </c>
      <c r="L20" s="4" t="e">
        <f t="shared" si="0"/>
        <v>#REF!</v>
      </c>
      <c r="M20" s="4">
        <f>IF(Summary!$C$12=Validations!I20,Summary!$K$41,0)</f>
        <v>0</v>
      </c>
      <c r="N20" s="332" t="e">
        <f t="shared" si="1"/>
        <v>#REF!</v>
      </c>
    </row>
    <row r="21" spans="1:14" x14ac:dyDescent="0.25">
      <c r="A21" t="s">
        <v>71</v>
      </c>
      <c r="B21">
        <v>10</v>
      </c>
      <c r="D21">
        <v>2026</v>
      </c>
      <c r="E21" s="234"/>
      <c r="I21">
        <v>2026</v>
      </c>
      <c r="J21" s="264"/>
      <c r="K21" s="331">
        <f>IF(Summary!$C$12=Validations!I21,Summary!$K$30,0)</f>
        <v>0</v>
      </c>
      <c r="L21" s="4" t="e">
        <f t="shared" si="0"/>
        <v>#REF!</v>
      </c>
      <c r="M21" s="4">
        <f>IF(Summary!$C$12=Validations!I21,Summary!$K$41,0)</f>
        <v>0</v>
      </c>
      <c r="N21" s="332" t="e">
        <f t="shared" si="1"/>
        <v>#REF!</v>
      </c>
    </row>
    <row r="22" spans="1:14" x14ac:dyDescent="0.25">
      <c r="A22" t="s">
        <v>72</v>
      </c>
      <c r="B22">
        <v>10</v>
      </c>
      <c r="D22">
        <v>2027</v>
      </c>
      <c r="E22" s="234"/>
      <c r="I22">
        <v>2027</v>
      </c>
      <c r="J22" s="264"/>
      <c r="K22" s="331">
        <f>IF(Summary!$C$12=Validations!I22,Summary!$K$30,0)</f>
        <v>0</v>
      </c>
      <c r="L22" s="4" t="e">
        <f t="shared" si="0"/>
        <v>#REF!</v>
      </c>
      <c r="M22" s="4">
        <f>IF(Summary!$C$12=Validations!I22,Summary!$K$41,0)</f>
        <v>0</v>
      </c>
      <c r="N22" s="332" t="e">
        <f t="shared" si="1"/>
        <v>#REF!</v>
      </c>
    </row>
    <row r="23" spans="1:14" x14ac:dyDescent="0.25">
      <c r="A23" t="s">
        <v>73</v>
      </c>
      <c r="B23">
        <v>10</v>
      </c>
      <c r="D23">
        <v>2028</v>
      </c>
      <c r="E23" s="234"/>
      <c r="I23">
        <v>2028</v>
      </c>
      <c r="J23" s="264"/>
      <c r="K23" s="331">
        <f>IF(Summary!$C$12=Validations!I23,Summary!$K$30,0)</f>
        <v>0</v>
      </c>
      <c r="L23" s="4" t="e">
        <f t="shared" si="0"/>
        <v>#REF!</v>
      </c>
      <c r="M23" s="4">
        <f>IF(Summary!$C$12=Validations!I23,Summary!$K$41,0)</f>
        <v>0</v>
      </c>
      <c r="N23" s="332" t="e">
        <f t="shared" si="1"/>
        <v>#REF!</v>
      </c>
    </row>
    <row r="24" spans="1:14" x14ac:dyDescent="0.25">
      <c r="A24" t="s">
        <v>74</v>
      </c>
      <c r="B24">
        <v>10</v>
      </c>
      <c r="D24">
        <v>2029</v>
      </c>
      <c r="E24" s="234"/>
      <c r="I24">
        <v>2029</v>
      </c>
      <c r="J24" s="264"/>
      <c r="K24" s="331">
        <f>IF(Summary!$C$12=Validations!I24,Summary!$K$30,0)</f>
        <v>0</v>
      </c>
      <c r="L24" s="4" t="e">
        <f t="shared" si="0"/>
        <v>#REF!</v>
      </c>
      <c r="M24" s="4">
        <f>IF(Summary!$C$12=Validations!I24,Summary!$K$41,0)</f>
        <v>0</v>
      </c>
      <c r="N24" s="332" t="e">
        <f t="shared" si="1"/>
        <v>#REF!</v>
      </c>
    </row>
    <row r="25" spans="1:14" x14ac:dyDescent="0.25">
      <c r="A25" t="s">
        <v>75</v>
      </c>
      <c r="B25">
        <v>10</v>
      </c>
      <c r="D25">
        <v>2030</v>
      </c>
      <c r="E25" s="234"/>
      <c r="I25">
        <v>2030</v>
      </c>
      <c r="J25" s="264"/>
      <c r="K25" s="331">
        <f>IF(Summary!$C$12=Validations!I25,Summary!$K$30,0)</f>
        <v>0</v>
      </c>
      <c r="L25" s="4" t="e">
        <f t="shared" si="0"/>
        <v>#REF!</v>
      </c>
      <c r="M25" s="4">
        <f>IF(Summary!$C$12=Validations!I25,Summary!$K$41,0)</f>
        <v>0</v>
      </c>
      <c r="N25" s="332" t="e">
        <f t="shared" si="1"/>
        <v>#REF!</v>
      </c>
    </row>
    <row r="26" spans="1:14" x14ac:dyDescent="0.25">
      <c r="A26" t="s">
        <v>76</v>
      </c>
      <c r="B26">
        <v>10</v>
      </c>
      <c r="D26">
        <v>2031</v>
      </c>
      <c r="E26" s="234"/>
      <c r="I26">
        <v>2031</v>
      </c>
      <c r="J26" s="264"/>
      <c r="K26" s="331">
        <f>IF(Summary!$C$12=Validations!I26,Summary!$K$30,0)</f>
        <v>0</v>
      </c>
      <c r="L26" s="4" t="e">
        <f t="shared" si="0"/>
        <v>#REF!</v>
      </c>
      <c r="M26" s="4">
        <f>IF(Summary!$C$12=Validations!I26,Summary!$K$41,0)</f>
        <v>0</v>
      </c>
      <c r="N26" s="332" t="e">
        <f t="shared" si="1"/>
        <v>#REF!</v>
      </c>
    </row>
    <row r="27" spans="1:14" x14ac:dyDescent="0.25">
      <c r="A27" t="s">
        <v>77</v>
      </c>
      <c r="B27">
        <v>10</v>
      </c>
      <c r="D27">
        <v>2032</v>
      </c>
      <c r="E27" s="234"/>
      <c r="I27">
        <v>2032</v>
      </c>
      <c r="J27" s="264"/>
      <c r="K27" s="331">
        <f>IF(Summary!$C$12=Validations!I27,Summary!$K$30,0)</f>
        <v>0</v>
      </c>
      <c r="L27" s="4" t="e">
        <f t="shared" si="0"/>
        <v>#REF!</v>
      </c>
      <c r="M27" s="4">
        <f>IF(Summary!$C$12=Validations!I27,Summary!$K$41,0)</f>
        <v>0</v>
      </c>
      <c r="N27" s="332" t="e">
        <f t="shared" si="1"/>
        <v>#REF!</v>
      </c>
    </row>
    <row r="28" spans="1:14" x14ac:dyDescent="0.25">
      <c r="A28" t="s">
        <v>78</v>
      </c>
      <c r="B28">
        <v>10</v>
      </c>
      <c r="D28">
        <v>2033</v>
      </c>
      <c r="E28" s="234"/>
      <c r="I28">
        <v>2033</v>
      </c>
      <c r="J28" s="264"/>
      <c r="K28" s="331">
        <f>IF(Summary!$C$12=Validations!I28,Summary!$K$30,0)</f>
        <v>0</v>
      </c>
      <c r="L28" s="4" t="e">
        <f t="shared" si="0"/>
        <v>#REF!</v>
      </c>
      <c r="M28" s="4">
        <f>IF(Summary!$C$12=Validations!I28,Summary!$K$41,0)</f>
        <v>0</v>
      </c>
      <c r="N28" s="332" t="e">
        <f t="shared" si="1"/>
        <v>#REF!</v>
      </c>
    </row>
    <row r="29" spans="1:14" x14ac:dyDescent="0.25">
      <c r="A29" t="s">
        <v>79</v>
      </c>
      <c r="B29">
        <v>7</v>
      </c>
      <c r="D29">
        <v>2034</v>
      </c>
      <c r="E29" s="234"/>
      <c r="I29">
        <v>2034</v>
      </c>
      <c r="J29" s="264"/>
      <c r="K29" s="331">
        <f>IF(Summary!$C$12=Validations!I29,Summary!$K$30,0)</f>
        <v>0</v>
      </c>
      <c r="L29" s="4" t="e">
        <f t="shared" si="0"/>
        <v>#REF!</v>
      </c>
      <c r="M29" s="4">
        <f>IF(Summary!$C$12=Validations!I29,Summary!$K$41,0)</f>
        <v>0</v>
      </c>
      <c r="N29" s="332" t="e">
        <f t="shared" si="1"/>
        <v>#REF!</v>
      </c>
    </row>
    <row r="30" spans="1:14" x14ac:dyDescent="0.25">
      <c r="A30" t="s">
        <v>80</v>
      </c>
      <c r="B30">
        <v>7</v>
      </c>
      <c r="D30">
        <v>2035</v>
      </c>
      <c r="E30" s="234"/>
      <c r="I30">
        <v>2035</v>
      </c>
      <c r="J30" s="264"/>
      <c r="K30" s="331">
        <f>IF(Summary!$C$12=Validations!I30,Summary!$K$30,0)</f>
        <v>0</v>
      </c>
      <c r="L30" s="4" t="e">
        <f t="shared" si="0"/>
        <v>#REF!</v>
      </c>
      <c r="M30" s="4">
        <f>IF(Summary!$C$12=Validations!I30,Summary!$K$41,0)</f>
        <v>0</v>
      </c>
      <c r="N30" s="332" t="e">
        <f t="shared" si="1"/>
        <v>#REF!</v>
      </c>
    </row>
    <row r="31" spans="1:14" ht="15.75" thickBot="1" x14ac:dyDescent="0.3">
      <c r="K31" s="333"/>
      <c r="L31" s="334"/>
      <c r="M31" s="334"/>
      <c r="N31" s="335"/>
    </row>
    <row r="32" spans="1:14" ht="15.75" thickBot="1" x14ac:dyDescent="0.3">
      <c r="K32" s="649" t="s">
        <v>144</v>
      </c>
      <c r="L32" s="650"/>
      <c r="M32" s="650"/>
      <c r="N32" s="651"/>
    </row>
    <row r="33" spans="1:1" ht="15.75" thickTop="1" x14ac:dyDescent="0.25">
      <c r="A33" t="s">
        <v>114</v>
      </c>
    </row>
    <row r="34" spans="1:1" x14ac:dyDescent="0.25">
      <c r="A34" t="s">
        <v>115</v>
      </c>
    </row>
    <row r="36" spans="1:1" x14ac:dyDescent="0.25">
      <c r="A36" s="84" t="s">
        <v>174</v>
      </c>
    </row>
    <row r="37" spans="1:1" x14ac:dyDescent="0.25">
      <c r="A37" s="412" t="s">
        <v>175</v>
      </c>
    </row>
    <row r="38" spans="1:1" x14ac:dyDescent="0.25">
      <c r="A38" s="413" t="s">
        <v>176</v>
      </c>
    </row>
    <row r="39" spans="1:1" x14ac:dyDescent="0.25">
      <c r="A39" s="413" t="s">
        <v>177</v>
      </c>
    </row>
  </sheetData>
  <sortState xmlns:xlrd2="http://schemas.microsoft.com/office/spreadsheetml/2017/richdata2" ref="A2:B30">
    <sortCondition ref="A2"/>
  </sortState>
  <mergeCells count="1">
    <mergeCell ref="K32:N3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G101"/>
  <sheetViews>
    <sheetView workbookViewId="0">
      <selection activeCell="I28" sqref="I28"/>
    </sheetView>
  </sheetViews>
  <sheetFormatPr defaultRowHeight="15" x14ac:dyDescent="0.25"/>
  <cols>
    <col min="1" max="2" width="19.5703125" customWidth="1"/>
    <col min="3" max="3" width="22.85546875" customWidth="1"/>
    <col min="5" max="5" width="20.42578125" customWidth="1"/>
  </cols>
  <sheetData>
    <row r="1" spans="1:7" x14ac:dyDescent="0.25">
      <c r="A1" s="3" t="s">
        <v>97</v>
      </c>
      <c r="B1" s="3" t="s">
        <v>98</v>
      </c>
      <c r="C1" s="3" t="s">
        <v>88</v>
      </c>
      <c r="D1" s="3" t="s">
        <v>89</v>
      </c>
      <c r="E1" s="3" t="s">
        <v>90</v>
      </c>
      <c r="F1" s="3" t="s">
        <v>91</v>
      </c>
      <c r="G1" s="3" t="s">
        <v>17</v>
      </c>
    </row>
    <row r="2" spans="1:7" x14ac:dyDescent="0.25">
      <c r="A2" s="59" t="str">
        <f>IF('Box 6-Rent Increases'!C5&lt;&gt;"",'Box 6-Rent Increases'!C5,"")</f>
        <v/>
      </c>
      <c r="B2" s="59" t="str">
        <f>IF('Box 6-Rent Increases'!B5&lt;&gt;"",'Box 6-Rent Increases'!B5,"")</f>
        <v/>
      </c>
      <c r="C2" s="73" t="str">
        <f>IF('Box 6-Rent Increases'!$C5&lt;&gt;"",Summary!$B$10,"")</f>
        <v/>
      </c>
      <c r="D2" s="59" t="str">
        <f>IF('Box 6-Rent Increases'!A5&lt;&gt;"",'Box 6-Rent Increases'!A5,"")</f>
        <v/>
      </c>
      <c r="E2" s="73" t="str">
        <f>IF('Box 6-Rent Increases'!$C5&lt;&gt;"","San Jose","")</f>
        <v/>
      </c>
      <c r="F2" s="73" t="str">
        <f>IF('Box 6-Rent Increases'!$C5&lt;&gt;"","CA","")</f>
        <v/>
      </c>
      <c r="G2" s="59" t="str">
        <f>IF('Box 6-Rent Increases'!$C5&lt;&gt;"",Summary!$E$10,"")</f>
        <v/>
      </c>
    </row>
    <row r="3" spans="1:7" x14ac:dyDescent="0.25">
      <c r="A3" s="59" t="str">
        <f>IF('Box 6-Rent Increases'!C6&lt;&gt;"",'Box 6-Rent Increases'!C6,"")</f>
        <v/>
      </c>
      <c r="B3" s="59" t="str">
        <f>IF('Box 6-Rent Increases'!B6&lt;&gt;"",'Box 6-Rent Increases'!B6,"")</f>
        <v/>
      </c>
      <c r="C3" s="73" t="str">
        <f>IF('Box 6-Rent Increases'!$C6&lt;&gt;"",Summary!$B$10,"")</f>
        <v/>
      </c>
      <c r="D3" s="59" t="str">
        <f>IF('Box 6-Rent Increases'!A6&lt;&gt;"",'Box 6-Rent Increases'!A6,"")</f>
        <v/>
      </c>
      <c r="E3" s="73" t="str">
        <f>IF('Box 6-Rent Increases'!$C6&lt;&gt;"","San Jose","")</f>
        <v/>
      </c>
      <c r="F3" s="73" t="str">
        <f>IF('Box 6-Rent Increases'!$C6&lt;&gt;"","CA","")</f>
        <v/>
      </c>
      <c r="G3" s="59" t="str">
        <f>IF('Box 6-Rent Increases'!$C6&lt;&gt;"",Summary!$E$10,"")</f>
        <v/>
      </c>
    </row>
    <row r="4" spans="1:7" x14ac:dyDescent="0.25">
      <c r="A4" s="59" t="str">
        <f>IF('Box 6-Rent Increases'!C7&lt;&gt;"",'Box 6-Rent Increases'!C7,"")</f>
        <v/>
      </c>
      <c r="B4" s="59" t="str">
        <f>IF('Box 6-Rent Increases'!B7&lt;&gt;"",'Box 6-Rent Increases'!B7,"")</f>
        <v/>
      </c>
      <c r="C4" s="73" t="str">
        <f>IF('Box 6-Rent Increases'!$C7&lt;&gt;"",Summary!$B$10,"")</f>
        <v/>
      </c>
      <c r="D4" s="59" t="str">
        <f>IF('Box 6-Rent Increases'!A7&lt;&gt;"",'Box 6-Rent Increases'!A7,"")</f>
        <v/>
      </c>
      <c r="E4" s="73" t="str">
        <f>IF('Box 6-Rent Increases'!$C7&lt;&gt;"","San Jose","")</f>
        <v/>
      </c>
      <c r="F4" s="73" t="str">
        <f>IF('Box 6-Rent Increases'!$C7&lt;&gt;"","CA","")</f>
        <v/>
      </c>
      <c r="G4" s="59" t="str">
        <f>IF('Box 6-Rent Increases'!$C7&lt;&gt;"",Summary!$E$10,"")</f>
        <v/>
      </c>
    </row>
    <row r="5" spans="1:7" x14ac:dyDescent="0.25">
      <c r="A5" s="59" t="str">
        <f>IF('Box 6-Rent Increases'!C8&lt;&gt;"",'Box 6-Rent Increases'!C8,"")</f>
        <v/>
      </c>
      <c r="B5" s="59" t="str">
        <f>IF('Box 6-Rent Increases'!B8&lt;&gt;"",'Box 6-Rent Increases'!B8,"")</f>
        <v/>
      </c>
      <c r="C5" s="73" t="str">
        <f>IF('Box 6-Rent Increases'!$C8&lt;&gt;"",Summary!$B$10,"")</f>
        <v/>
      </c>
      <c r="D5" s="59" t="str">
        <f>IF('Box 6-Rent Increases'!A8&lt;&gt;"",'Box 6-Rent Increases'!A8,"")</f>
        <v/>
      </c>
      <c r="E5" s="73" t="str">
        <f>IF('Box 6-Rent Increases'!$C8&lt;&gt;"","San Jose","")</f>
        <v/>
      </c>
      <c r="F5" s="73" t="str">
        <f>IF('Box 6-Rent Increases'!$C8&lt;&gt;"","CA","")</f>
        <v/>
      </c>
      <c r="G5" s="59" t="str">
        <f>IF('Box 6-Rent Increases'!$C8&lt;&gt;"",Summary!$E$10,"")</f>
        <v/>
      </c>
    </row>
    <row r="6" spans="1:7" x14ac:dyDescent="0.25">
      <c r="A6" s="59" t="str">
        <f>IF('Box 6-Rent Increases'!C9&lt;&gt;"",'Box 6-Rent Increases'!C9,"")</f>
        <v/>
      </c>
      <c r="B6" s="59" t="str">
        <f>IF('Box 6-Rent Increases'!B9&lt;&gt;"",'Box 6-Rent Increases'!B9,"")</f>
        <v/>
      </c>
      <c r="C6" s="73" t="str">
        <f>IF('Box 6-Rent Increases'!$C9&lt;&gt;"",Summary!$B$10,"")</f>
        <v/>
      </c>
      <c r="D6" s="59" t="str">
        <f>IF('Box 6-Rent Increases'!A9&lt;&gt;"",'Box 6-Rent Increases'!A9,"")</f>
        <v/>
      </c>
      <c r="E6" s="73" t="str">
        <f>IF('Box 6-Rent Increases'!$C9&lt;&gt;"","San Jose","")</f>
        <v/>
      </c>
      <c r="F6" s="73" t="str">
        <f>IF('Box 6-Rent Increases'!$C9&lt;&gt;"","CA","")</f>
        <v/>
      </c>
      <c r="G6" s="59" t="str">
        <f>IF('Box 6-Rent Increases'!$C9&lt;&gt;"",Summary!$E$10,"")</f>
        <v/>
      </c>
    </row>
    <row r="7" spans="1:7" x14ac:dyDescent="0.25">
      <c r="A7" s="59" t="str">
        <f>IF('Box 6-Rent Increases'!C10&lt;&gt;"",'Box 6-Rent Increases'!C10,"")</f>
        <v/>
      </c>
      <c r="B7" s="59" t="str">
        <f>IF('Box 6-Rent Increases'!B10&lt;&gt;"",'Box 6-Rent Increases'!B10,"")</f>
        <v/>
      </c>
      <c r="C7" s="73" t="str">
        <f>IF('Box 6-Rent Increases'!$C10&lt;&gt;"",Summary!$B$10,"")</f>
        <v/>
      </c>
      <c r="D7" s="59" t="str">
        <f>IF('Box 6-Rent Increases'!A10&lt;&gt;"",'Box 6-Rent Increases'!A10,"")</f>
        <v/>
      </c>
      <c r="E7" s="73" t="str">
        <f>IF('Box 6-Rent Increases'!$C10&lt;&gt;"","San Jose","")</f>
        <v/>
      </c>
      <c r="F7" s="73" t="str">
        <f>IF('Box 6-Rent Increases'!$C10&lt;&gt;"","CA","")</f>
        <v/>
      </c>
      <c r="G7" s="59" t="str">
        <f>IF('Box 6-Rent Increases'!$C10&lt;&gt;"",Summary!$E$10,"")</f>
        <v/>
      </c>
    </row>
    <row r="8" spans="1:7" x14ac:dyDescent="0.25">
      <c r="A8" s="59" t="str">
        <f>IF('Box 6-Rent Increases'!C11&lt;&gt;"",'Box 6-Rent Increases'!C11,"")</f>
        <v/>
      </c>
      <c r="B8" s="59" t="str">
        <f>IF('Box 6-Rent Increases'!B11&lt;&gt;"",'Box 6-Rent Increases'!B11,"")</f>
        <v/>
      </c>
      <c r="C8" s="73" t="str">
        <f>IF('Box 6-Rent Increases'!$C11&lt;&gt;"",Summary!$B$10,"")</f>
        <v/>
      </c>
      <c r="D8" s="59" t="str">
        <f>IF('Box 6-Rent Increases'!A11&lt;&gt;"",'Box 6-Rent Increases'!A11,"")</f>
        <v/>
      </c>
      <c r="E8" s="73" t="str">
        <f>IF('Box 6-Rent Increases'!$C11&lt;&gt;"","San Jose","")</f>
        <v/>
      </c>
      <c r="F8" s="73" t="str">
        <f>IF('Box 6-Rent Increases'!$C11&lt;&gt;"","CA","")</f>
        <v/>
      </c>
      <c r="G8" s="59" t="str">
        <f>IF('Box 6-Rent Increases'!$C11&lt;&gt;"",Summary!$E$10,"")</f>
        <v/>
      </c>
    </row>
    <row r="9" spans="1:7" x14ac:dyDescent="0.25">
      <c r="A9" s="59" t="str">
        <f>IF('Box 6-Rent Increases'!C12&lt;&gt;"",'Box 6-Rent Increases'!C12,"")</f>
        <v/>
      </c>
      <c r="B9" s="59" t="str">
        <f>IF('Box 6-Rent Increases'!B12&lt;&gt;"",'Box 6-Rent Increases'!B12,"")</f>
        <v/>
      </c>
      <c r="C9" s="73" t="str">
        <f>IF('Box 6-Rent Increases'!$C12&lt;&gt;"",Summary!$B$10,"")</f>
        <v/>
      </c>
      <c r="D9" s="59" t="str">
        <f>IF('Box 6-Rent Increases'!A12&lt;&gt;"",'Box 6-Rent Increases'!A12,"")</f>
        <v/>
      </c>
      <c r="E9" s="73" t="str">
        <f>IF('Box 6-Rent Increases'!$C12&lt;&gt;"","San Jose","")</f>
        <v/>
      </c>
      <c r="F9" s="73" t="str">
        <f>IF('Box 6-Rent Increases'!$C12&lt;&gt;"","CA","")</f>
        <v/>
      </c>
      <c r="G9" s="59" t="str">
        <f>IF('Box 6-Rent Increases'!$C12&lt;&gt;"",Summary!$E$10,"")</f>
        <v/>
      </c>
    </row>
    <row r="10" spans="1:7" x14ac:dyDescent="0.25">
      <c r="A10" s="59" t="str">
        <f>IF('Box 6-Rent Increases'!C13&lt;&gt;"",'Box 6-Rent Increases'!C13,"")</f>
        <v/>
      </c>
      <c r="B10" s="59" t="str">
        <f>IF('Box 6-Rent Increases'!B13&lt;&gt;"",'Box 6-Rent Increases'!B13,"")</f>
        <v/>
      </c>
      <c r="C10" s="73" t="str">
        <f>IF('Box 6-Rent Increases'!$C13&lt;&gt;"",Summary!$B$10,"")</f>
        <v/>
      </c>
      <c r="D10" s="59" t="str">
        <f>IF('Box 6-Rent Increases'!A13&lt;&gt;"",'Box 6-Rent Increases'!A13,"")</f>
        <v/>
      </c>
      <c r="E10" s="73" t="str">
        <f>IF('Box 6-Rent Increases'!$C13&lt;&gt;"","San Jose","")</f>
        <v/>
      </c>
      <c r="F10" s="73" t="str">
        <f>IF('Box 6-Rent Increases'!$C13&lt;&gt;"","CA","")</f>
        <v/>
      </c>
      <c r="G10" s="59" t="str">
        <f>IF('Box 6-Rent Increases'!$C13&lt;&gt;"",Summary!$E$10,"")</f>
        <v/>
      </c>
    </row>
    <row r="11" spans="1:7" x14ac:dyDescent="0.25">
      <c r="A11" s="59" t="str">
        <f>IF('Box 6-Rent Increases'!C14&lt;&gt;"",'Box 6-Rent Increases'!C14,"")</f>
        <v/>
      </c>
      <c r="B11" s="59" t="str">
        <f>IF('Box 6-Rent Increases'!B14&lt;&gt;"",'Box 6-Rent Increases'!B14,"")</f>
        <v/>
      </c>
      <c r="C11" s="73" t="str">
        <f>IF('Box 6-Rent Increases'!$C14&lt;&gt;"",Summary!$B$10,"")</f>
        <v/>
      </c>
      <c r="D11" s="59" t="str">
        <f>IF('Box 6-Rent Increases'!A14&lt;&gt;"",'Box 6-Rent Increases'!A14,"")</f>
        <v/>
      </c>
      <c r="E11" s="73" t="str">
        <f>IF('Box 6-Rent Increases'!$C14&lt;&gt;"","San Jose","")</f>
        <v/>
      </c>
      <c r="F11" s="73" t="str">
        <f>IF('Box 6-Rent Increases'!$C14&lt;&gt;"","CA","")</f>
        <v/>
      </c>
      <c r="G11" s="59" t="str">
        <f>IF('Box 6-Rent Increases'!$C14&lt;&gt;"",Summary!$E$10,"")</f>
        <v/>
      </c>
    </row>
    <row r="12" spans="1:7" x14ac:dyDescent="0.25">
      <c r="A12" s="59" t="str">
        <f>IF('Box 6-Rent Increases'!C15&lt;&gt;"",'Box 6-Rent Increases'!C15,"")</f>
        <v/>
      </c>
      <c r="B12" s="59" t="str">
        <f>IF('Box 6-Rent Increases'!B15&lt;&gt;"",'Box 6-Rent Increases'!B15,"")</f>
        <v/>
      </c>
      <c r="C12" s="73" t="str">
        <f>IF('Box 6-Rent Increases'!$C15&lt;&gt;"",Summary!$B$10,"")</f>
        <v/>
      </c>
      <c r="D12" s="59" t="str">
        <f>IF('Box 6-Rent Increases'!A15&lt;&gt;"",'Box 6-Rent Increases'!A15,"")</f>
        <v/>
      </c>
      <c r="E12" s="73" t="str">
        <f>IF('Box 6-Rent Increases'!$C15&lt;&gt;"","San Jose","")</f>
        <v/>
      </c>
      <c r="F12" s="73" t="str">
        <f>IF('Box 6-Rent Increases'!$C15&lt;&gt;"","CA","")</f>
        <v/>
      </c>
      <c r="G12" s="59" t="str">
        <f>IF('Box 6-Rent Increases'!$C15&lt;&gt;"",Summary!$E$10,"")</f>
        <v/>
      </c>
    </row>
    <row r="13" spans="1:7" x14ac:dyDescent="0.25">
      <c r="A13" s="59" t="str">
        <f>IF('Box 6-Rent Increases'!C16&lt;&gt;"",'Box 6-Rent Increases'!C16,"")</f>
        <v/>
      </c>
      <c r="B13" s="59" t="str">
        <f>IF('Box 6-Rent Increases'!B16&lt;&gt;"",'Box 6-Rent Increases'!B16,"")</f>
        <v/>
      </c>
      <c r="C13" s="73" t="str">
        <f>IF('Box 6-Rent Increases'!$C16&lt;&gt;"",Summary!$B$10,"")</f>
        <v/>
      </c>
      <c r="D13" s="59" t="str">
        <f>IF('Box 6-Rent Increases'!A16&lt;&gt;"",'Box 6-Rent Increases'!A16,"")</f>
        <v/>
      </c>
      <c r="E13" s="73" t="str">
        <f>IF('Box 6-Rent Increases'!$C16&lt;&gt;"","San Jose","")</f>
        <v/>
      </c>
      <c r="F13" s="73" t="str">
        <f>IF('Box 6-Rent Increases'!$C16&lt;&gt;"","CA","")</f>
        <v/>
      </c>
      <c r="G13" s="59" t="str">
        <f>IF('Box 6-Rent Increases'!$C16&lt;&gt;"",Summary!$E$10,"")</f>
        <v/>
      </c>
    </row>
    <row r="14" spans="1:7" x14ac:dyDescent="0.25">
      <c r="A14" s="59" t="str">
        <f>IF('Box 6-Rent Increases'!C17&lt;&gt;"",'Box 6-Rent Increases'!C17,"")</f>
        <v/>
      </c>
      <c r="B14" s="59" t="str">
        <f>IF('Box 6-Rent Increases'!B17&lt;&gt;"",'Box 6-Rent Increases'!B17,"")</f>
        <v/>
      </c>
      <c r="C14" s="73" t="str">
        <f>IF('Box 6-Rent Increases'!$C17&lt;&gt;"",Summary!$B$10,"")</f>
        <v/>
      </c>
      <c r="D14" s="59" t="str">
        <f>IF('Box 6-Rent Increases'!A17&lt;&gt;"",'Box 6-Rent Increases'!A17,"")</f>
        <v/>
      </c>
      <c r="E14" s="73" t="str">
        <f>IF('Box 6-Rent Increases'!$C17&lt;&gt;"","San Jose","")</f>
        <v/>
      </c>
      <c r="F14" s="73" t="str">
        <f>IF('Box 6-Rent Increases'!$C17&lt;&gt;"","CA","")</f>
        <v/>
      </c>
      <c r="G14" s="59" t="str">
        <f>IF('Box 6-Rent Increases'!$C17&lt;&gt;"",Summary!$E$10,"")</f>
        <v/>
      </c>
    </row>
    <row r="15" spans="1:7" x14ac:dyDescent="0.25">
      <c r="A15" s="59" t="str">
        <f>IF('Box 6-Rent Increases'!C18&lt;&gt;"",'Box 6-Rent Increases'!C18,"")</f>
        <v/>
      </c>
      <c r="B15" s="59" t="str">
        <f>IF('Box 6-Rent Increases'!B18&lt;&gt;"",'Box 6-Rent Increases'!B18,"")</f>
        <v/>
      </c>
      <c r="C15" s="73" t="str">
        <f>IF('Box 6-Rent Increases'!$C18&lt;&gt;"",Summary!$B$10,"")</f>
        <v/>
      </c>
      <c r="D15" s="59" t="str">
        <f>IF('Box 6-Rent Increases'!A18&lt;&gt;"",'Box 6-Rent Increases'!A18,"")</f>
        <v/>
      </c>
      <c r="E15" s="73" t="str">
        <f>IF('Box 6-Rent Increases'!$C18&lt;&gt;"","San Jose","")</f>
        <v/>
      </c>
      <c r="F15" s="73" t="str">
        <f>IF('Box 6-Rent Increases'!$C18&lt;&gt;"","CA","")</f>
        <v/>
      </c>
      <c r="G15" s="59" t="str">
        <f>IF('Box 6-Rent Increases'!$C18&lt;&gt;"",Summary!$E$10,"")</f>
        <v/>
      </c>
    </row>
    <row r="16" spans="1:7" x14ac:dyDescent="0.25">
      <c r="A16" s="59" t="str">
        <f>IF('Box 6-Rent Increases'!C19&lt;&gt;"",'Box 6-Rent Increases'!C19,"")</f>
        <v/>
      </c>
      <c r="B16" s="59" t="str">
        <f>IF('Box 6-Rent Increases'!B19&lt;&gt;"",'Box 6-Rent Increases'!B19,"")</f>
        <v/>
      </c>
      <c r="C16" s="73" t="str">
        <f>IF('Box 6-Rent Increases'!$C19&lt;&gt;"",Summary!$B$10,"")</f>
        <v/>
      </c>
      <c r="D16" s="59" t="str">
        <f>IF('Box 6-Rent Increases'!A19&lt;&gt;"",'Box 6-Rent Increases'!A19,"")</f>
        <v/>
      </c>
      <c r="E16" s="73" t="str">
        <f>IF('Box 6-Rent Increases'!$C19&lt;&gt;"","San Jose","")</f>
        <v/>
      </c>
      <c r="F16" s="73" t="str">
        <f>IF('Box 6-Rent Increases'!$C19&lt;&gt;"","CA","")</f>
        <v/>
      </c>
      <c r="G16" s="59" t="str">
        <f>IF('Box 6-Rent Increases'!$C19&lt;&gt;"",Summary!$E$10,"")</f>
        <v/>
      </c>
    </row>
    <row r="17" spans="1:7" x14ac:dyDescent="0.25">
      <c r="A17" s="59" t="str">
        <f>IF('Box 6-Rent Increases'!C20&lt;&gt;"",'Box 6-Rent Increases'!C20,"")</f>
        <v/>
      </c>
      <c r="B17" s="59" t="str">
        <f>IF('Box 6-Rent Increases'!B20&lt;&gt;"",'Box 6-Rent Increases'!B20,"")</f>
        <v/>
      </c>
      <c r="C17" s="73" t="str">
        <f>IF('Box 6-Rent Increases'!$C20&lt;&gt;"",Summary!$B$10,"")</f>
        <v/>
      </c>
      <c r="D17" s="59" t="str">
        <f>IF('Box 6-Rent Increases'!A20&lt;&gt;"",'Box 6-Rent Increases'!A20,"")</f>
        <v/>
      </c>
      <c r="E17" s="73" t="str">
        <f>IF('Box 6-Rent Increases'!$C20&lt;&gt;"","San Jose","")</f>
        <v/>
      </c>
      <c r="F17" s="73" t="str">
        <f>IF('Box 6-Rent Increases'!$C20&lt;&gt;"","CA","")</f>
        <v/>
      </c>
      <c r="G17" s="59" t="str">
        <f>IF('Box 6-Rent Increases'!$C20&lt;&gt;"",Summary!$E$10,"")</f>
        <v/>
      </c>
    </row>
    <row r="18" spans="1:7" x14ac:dyDescent="0.25">
      <c r="A18" s="59" t="str">
        <f>IF('Box 6-Rent Increases'!C21&lt;&gt;"",'Box 6-Rent Increases'!C21,"")</f>
        <v/>
      </c>
      <c r="B18" s="59" t="str">
        <f>IF('Box 6-Rent Increases'!B21&lt;&gt;"",'Box 6-Rent Increases'!B21,"")</f>
        <v/>
      </c>
      <c r="C18" s="73" t="str">
        <f>IF('Box 6-Rent Increases'!$C21&lt;&gt;"",Summary!$B$10,"")</f>
        <v/>
      </c>
      <c r="D18" s="59" t="str">
        <f>IF('Box 6-Rent Increases'!A21&lt;&gt;"",'Box 6-Rent Increases'!A21,"")</f>
        <v/>
      </c>
      <c r="E18" s="73" t="str">
        <f>IF('Box 6-Rent Increases'!$C21&lt;&gt;"","San Jose","")</f>
        <v/>
      </c>
      <c r="F18" s="73" t="str">
        <f>IF('Box 6-Rent Increases'!$C21&lt;&gt;"","CA","")</f>
        <v/>
      </c>
      <c r="G18" s="59" t="str">
        <f>IF('Box 6-Rent Increases'!$C21&lt;&gt;"",Summary!$E$10,"")</f>
        <v/>
      </c>
    </row>
    <row r="19" spans="1:7" x14ac:dyDescent="0.25">
      <c r="A19" s="59" t="str">
        <f>IF('Box 6-Rent Increases'!C22&lt;&gt;"",'Box 6-Rent Increases'!C22,"")</f>
        <v/>
      </c>
      <c r="B19" s="59" t="str">
        <f>IF('Box 6-Rent Increases'!B22&lt;&gt;"",'Box 6-Rent Increases'!B22,"")</f>
        <v/>
      </c>
      <c r="C19" s="73" t="str">
        <f>IF('Box 6-Rent Increases'!$C22&lt;&gt;"",Summary!$B$10,"")</f>
        <v/>
      </c>
      <c r="D19" s="59" t="str">
        <f>IF('Box 6-Rent Increases'!A22&lt;&gt;"",'Box 6-Rent Increases'!A22,"")</f>
        <v/>
      </c>
      <c r="E19" s="73" t="str">
        <f>IF('Box 6-Rent Increases'!$C22&lt;&gt;"","San Jose","")</f>
        <v/>
      </c>
      <c r="F19" s="73" t="str">
        <f>IF('Box 6-Rent Increases'!$C22&lt;&gt;"","CA","")</f>
        <v/>
      </c>
      <c r="G19" s="59" t="str">
        <f>IF('Box 6-Rent Increases'!$C22&lt;&gt;"",Summary!$E$10,"")</f>
        <v/>
      </c>
    </row>
    <row r="20" spans="1:7" x14ac:dyDescent="0.25">
      <c r="A20" s="59" t="str">
        <f>IF('Box 6-Rent Increases'!C23&lt;&gt;"",'Box 6-Rent Increases'!C23,"")</f>
        <v/>
      </c>
      <c r="B20" s="59" t="str">
        <f>IF('Box 6-Rent Increases'!B23&lt;&gt;"",'Box 6-Rent Increases'!B23,"")</f>
        <v/>
      </c>
      <c r="C20" s="73" t="str">
        <f>IF('Box 6-Rent Increases'!$C23&lt;&gt;"",Summary!$B$10,"")</f>
        <v/>
      </c>
      <c r="D20" s="59" t="str">
        <f>IF('Box 6-Rent Increases'!A23&lt;&gt;"",'Box 6-Rent Increases'!A23,"")</f>
        <v/>
      </c>
      <c r="E20" s="73" t="str">
        <f>IF('Box 6-Rent Increases'!$C23&lt;&gt;"","San Jose","")</f>
        <v/>
      </c>
      <c r="F20" s="73" t="str">
        <f>IF('Box 6-Rent Increases'!$C23&lt;&gt;"","CA","")</f>
        <v/>
      </c>
      <c r="G20" s="59" t="str">
        <f>IF('Box 6-Rent Increases'!$C23&lt;&gt;"",Summary!$E$10,"")</f>
        <v/>
      </c>
    </row>
    <row r="21" spans="1:7" x14ac:dyDescent="0.25">
      <c r="A21" s="59" t="str">
        <f>IF('Box 6-Rent Increases'!C24&lt;&gt;"",'Box 6-Rent Increases'!C24,"")</f>
        <v/>
      </c>
      <c r="B21" s="59" t="str">
        <f>IF('Box 6-Rent Increases'!B24&lt;&gt;"",'Box 6-Rent Increases'!B24,"")</f>
        <v/>
      </c>
      <c r="C21" s="73" t="str">
        <f>IF('Box 6-Rent Increases'!$C24&lt;&gt;"",Summary!$B$10,"")</f>
        <v/>
      </c>
      <c r="D21" s="59" t="str">
        <f>IF('Box 6-Rent Increases'!A24&lt;&gt;"",'Box 6-Rent Increases'!A24,"")</f>
        <v/>
      </c>
      <c r="E21" s="73" t="str">
        <f>IF('Box 6-Rent Increases'!$C24&lt;&gt;"","San Jose","")</f>
        <v/>
      </c>
      <c r="F21" s="73" t="str">
        <f>IF('Box 6-Rent Increases'!$C24&lt;&gt;"","CA","")</f>
        <v/>
      </c>
      <c r="G21" s="59" t="str">
        <f>IF('Box 6-Rent Increases'!$C24&lt;&gt;"",Summary!$E$10,"")</f>
        <v/>
      </c>
    </row>
    <row r="22" spans="1:7" x14ac:dyDescent="0.25">
      <c r="A22" s="59" t="str">
        <f>IF('Box 6-Rent Increases'!C25&lt;&gt;"",'Box 6-Rent Increases'!C25,"")</f>
        <v/>
      </c>
      <c r="B22" s="59" t="str">
        <f>IF('Box 6-Rent Increases'!B25&lt;&gt;"",'Box 6-Rent Increases'!B25,"")</f>
        <v/>
      </c>
      <c r="C22" s="73" t="str">
        <f>IF('Box 6-Rent Increases'!$C25&lt;&gt;"",Summary!$B$10,"")</f>
        <v/>
      </c>
      <c r="D22" s="59" t="str">
        <f>IF('Box 6-Rent Increases'!A25&lt;&gt;"",'Box 6-Rent Increases'!A25,"")</f>
        <v/>
      </c>
      <c r="E22" s="73" t="str">
        <f>IF('Box 6-Rent Increases'!$C25&lt;&gt;"","San Jose","")</f>
        <v/>
      </c>
      <c r="F22" s="73" t="str">
        <f>IF('Box 6-Rent Increases'!$C25&lt;&gt;"","CA","")</f>
        <v/>
      </c>
      <c r="G22" s="59" t="str">
        <f>IF('Box 6-Rent Increases'!$C25&lt;&gt;"",Summary!$E$10,"")</f>
        <v/>
      </c>
    </row>
    <row r="23" spans="1:7" x14ac:dyDescent="0.25">
      <c r="A23" s="59" t="str">
        <f>IF('Box 6-Rent Increases'!C26&lt;&gt;"",'Box 6-Rent Increases'!C26,"")</f>
        <v/>
      </c>
      <c r="B23" s="59" t="str">
        <f>IF('Box 6-Rent Increases'!B26&lt;&gt;"",'Box 6-Rent Increases'!B26,"")</f>
        <v/>
      </c>
      <c r="C23" s="73" t="str">
        <f>IF('Box 6-Rent Increases'!$C26&lt;&gt;"",Summary!$B$10,"")</f>
        <v/>
      </c>
      <c r="D23" s="59" t="str">
        <f>IF('Box 6-Rent Increases'!A26&lt;&gt;"",'Box 6-Rent Increases'!A26,"")</f>
        <v/>
      </c>
      <c r="E23" s="73" t="str">
        <f>IF('Box 6-Rent Increases'!$C26&lt;&gt;"","San Jose","")</f>
        <v/>
      </c>
      <c r="F23" s="73" t="str">
        <f>IF('Box 6-Rent Increases'!$C26&lt;&gt;"","CA","")</f>
        <v/>
      </c>
      <c r="G23" s="59" t="str">
        <f>IF('Box 6-Rent Increases'!$C26&lt;&gt;"",Summary!$E$10,"")</f>
        <v/>
      </c>
    </row>
    <row r="24" spans="1:7" x14ac:dyDescent="0.25">
      <c r="A24" s="59" t="str">
        <f>IF('Box 6-Rent Increases'!C27&lt;&gt;"",'Box 6-Rent Increases'!C27,"")</f>
        <v/>
      </c>
      <c r="B24" s="59" t="str">
        <f>IF('Box 6-Rent Increases'!B27&lt;&gt;"",'Box 6-Rent Increases'!B27,"")</f>
        <v/>
      </c>
      <c r="C24" s="73" t="str">
        <f>IF('Box 6-Rent Increases'!$C27&lt;&gt;"",Summary!$B$10,"")</f>
        <v/>
      </c>
      <c r="D24" s="59" t="str">
        <f>IF('Box 6-Rent Increases'!A27&lt;&gt;"",'Box 6-Rent Increases'!A27,"")</f>
        <v/>
      </c>
      <c r="E24" s="73" t="str">
        <f>IF('Box 6-Rent Increases'!$C27&lt;&gt;"","San Jose","")</f>
        <v/>
      </c>
      <c r="F24" s="73" t="str">
        <f>IF('Box 6-Rent Increases'!$C27&lt;&gt;"","CA","")</f>
        <v/>
      </c>
      <c r="G24" s="59" t="str">
        <f>IF('Box 6-Rent Increases'!$C27&lt;&gt;"",Summary!$E$10,"")</f>
        <v/>
      </c>
    </row>
    <row r="25" spans="1:7" x14ac:dyDescent="0.25">
      <c r="A25" s="59" t="str">
        <f>IF('Box 6-Rent Increases'!C28&lt;&gt;"",'Box 6-Rent Increases'!C28,"")</f>
        <v/>
      </c>
      <c r="B25" s="59" t="str">
        <f>IF('Box 6-Rent Increases'!B28&lt;&gt;"",'Box 6-Rent Increases'!B28,"")</f>
        <v/>
      </c>
      <c r="C25" s="73" t="str">
        <f>IF('Box 6-Rent Increases'!$C28&lt;&gt;"",Summary!$B$10,"")</f>
        <v/>
      </c>
      <c r="D25" s="59" t="str">
        <f>IF('Box 6-Rent Increases'!A28&lt;&gt;"",'Box 6-Rent Increases'!A28,"")</f>
        <v/>
      </c>
      <c r="E25" s="73" t="str">
        <f>IF('Box 6-Rent Increases'!$C28&lt;&gt;"","San Jose","")</f>
        <v/>
      </c>
      <c r="F25" s="73" t="str">
        <f>IF('Box 6-Rent Increases'!$C28&lt;&gt;"","CA","")</f>
        <v/>
      </c>
      <c r="G25" s="59" t="str">
        <f>IF('Box 6-Rent Increases'!$C28&lt;&gt;"",Summary!$E$10,"")</f>
        <v/>
      </c>
    </row>
    <row r="26" spans="1:7" x14ac:dyDescent="0.25">
      <c r="A26" s="59" t="str">
        <f>IF('Box 6-Rent Increases'!C29&lt;&gt;"",'Box 6-Rent Increases'!C29,"")</f>
        <v/>
      </c>
      <c r="B26" s="59" t="str">
        <f>IF('Box 6-Rent Increases'!B29&lt;&gt;"",'Box 6-Rent Increases'!B29,"")</f>
        <v/>
      </c>
      <c r="C26" s="73" t="str">
        <f>IF('Box 6-Rent Increases'!$C29&lt;&gt;"",Summary!$B$10,"")</f>
        <v/>
      </c>
      <c r="D26" s="59" t="str">
        <f>IF('Box 6-Rent Increases'!A29&lt;&gt;"",'Box 6-Rent Increases'!A29,"")</f>
        <v/>
      </c>
      <c r="E26" s="73" t="str">
        <f>IF('Box 6-Rent Increases'!$C29&lt;&gt;"","San Jose","")</f>
        <v/>
      </c>
      <c r="F26" s="73" t="str">
        <f>IF('Box 6-Rent Increases'!$C29&lt;&gt;"","CA","")</f>
        <v/>
      </c>
      <c r="G26" s="59" t="str">
        <f>IF('Box 6-Rent Increases'!$C29&lt;&gt;"",Summary!$E$10,"")</f>
        <v/>
      </c>
    </row>
    <row r="27" spans="1:7" x14ac:dyDescent="0.25">
      <c r="A27" s="59" t="str">
        <f>IF('Box 6-Rent Increases'!C30&lt;&gt;"",'Box 6-Rent Increases'!C30,"")</f>
        <v/>
      </c>
      <c r="B27" s="59" t="str">
        <f>IF('Box 6-Rent Increases'!B30&lt;&gt;"",'Box 6-Rent Increases'!B30,"")</f>
        <v/>
      </c>
      <c r="C27" s="73" t="str">
        <f>IF('Box 6-Rent Increases'!$C30&lt;&gt;"",Summary!$B$10,"")</f>
        <v/>
      </c>
      <c r="D27" s="59" t="str">
        <f>IF('Box 6-Rent Increases'!A30&lt;&gt;"",'Box 6-Rent Increases'!A30,"")</f>
        <v/>
      </c>
      <c r="E27" s="73" t="str">
        <f>IF('Box 6-Rent Increases'!$C30&lt;&gt;"","San Jose","")</f>
        <v/>
      </c>
      <c r="F27" s="73" t="str">
        <f>IF('Box 6-Rent Increases'!$C30&lt;&gt;"","CA","")</f>
        <v/>
      </c>
      <c r="G27" s="59" t="str">
        <f>IF('Box 6-Rent Increases'!$C30&lt;&gt;"",Summary!$E$10,"")</f>
        <v/>
      </c>
    </row>
    <row r="28" spans="1:7" x14ac:dyDescent="0.25">
      <c r="A28" s="59" t="str">
        <f>IF('Box 6-Rent Increases'!C31&lt;&gt;"",'Box 6-Rent Increases'!C31,"")</f>
        <v/>
      </c>
      <c r="B28" s="59" t="str">
        <f>IF('Box 6-Rent Increases'!B31&lt;&gt;"",'Box 6-Rent Increases'!B31,"")</f>
        <v/>
      </c>
      <c r="C28" s="73" t="str">
        <f>IF('Box 6-Rent Increases'!$C31&lt;&gt;"",Summary!$B$10,"")</f>
        <v/>
      </c>
      <c r="D28" s="59" t="str">
        <f>IF('Box 6-Rent Increases'!A31&lt;&gt;"",'Box 6-Rent Increases'!A31,"")</f>
        <v/>
      </c>
      <c r="E28" s="73" t="str">
        <f>IF('Box 6-Rent Increases'!$C31&lt;&gt;"","San Jose","")</f>
        <v/>
      </c>
      <c r="F28" s="73" t="str">
        <f>IF('Box 6-Rent Increases'!$C31&lt;&gt;"","CA","")</f>
        <v/>
      </c>
      <c r="G28" s="59" t="str">
        <f>IF('Box 6-Rent Increases'!$C31&lt;&gt;"",Summary!$E$10,"")</f>
        <v/>
      </c>
    </row>
    <row r="29" spans="1:7" x14ac:dyDescent="0.25">
      <c r="A29" s="59" t="str">
        <f>IF('Box 6-Rent Increases'!C32&lt;&gt;"",'Box 6-Rent Increases'!C32,"")</f>
        <v/>
      </c>
      <c r="B29" s="59" t="str">
        <f>IF('Box 6-Rent Increases'!B32&lt;&gt;"",'Box 6-Rent Increases'!B32,"")</f>
        <v/>
      </c>
      <c r="C29" s="73" t="str">
        <f>IF('Box 6-Rent Increases'!$C32&lt;&gt;"",Summary!$B$10,"")</f>
        <v/>
      </c>
      <c r="D29" s="59" t="str">
        <f>IF('Box 6-Rent Increases'!A32&lt;&gt;"",'Box 6-Rent Increases'!A32,"")</f>
        <v/>
      </c>
      <c r="E29" s="73" t="str">
        <f>IF('Box 6-Rent Increases'!$C32&lt;&gt;"","San Jose","")</f>
        <v/>
      </c>
      <c r="F29" s="73" t="str">
        <f>IF('Box 6-Rent Increases'!$C32&lt;&gt;"","CA","")</f>
        <v/>
      </c>
      <c r="G29" s="59" t="str">
        <f>IF('Box 6-Rent Increases'!$C32&lt;&gt;"",Summary!$E$10,"")</f>
        <v/>
      </c>
    </row>
    <row r="30" spans="1:7" x14ac:dyDescent="0.25">
      <c r="A30" s="59" t="str">
        <f>IF('Box 6-Rent Increases'!C33&lt;&gt;"",'Box 6-Rent Increases'!C33,"")</f>
        <v/>
      </c>
      <c r="B30" s="59" t="str">
        <f>IF('Box 6-Rent Increases'!B33&lt;&gt;"",'Box 6-Rent Increases'!B33,"")</f>
        <v/>
      </c>
      <c r="C30" s="73" t="str">
        <f>IF('Box 6-Rent Increases'!$C33&lt;&gt;"",Summary!$B$10,"")</f>
        <v/>
      </c>
      <c r="D30" s="59" t="str">
        <f>IF('Box 6-Rent Increases'!A33&lt;&gt;"",'Box 6-Rent Increases'!A33,"")</f>
        <v/>
      </c>
      <c r="E30" s="73" t="str">
        <f>IF('Box 6-Rent Increases'!$C33&lt;&gt;"","San Jose","")</f>
        <v/>
      </c>
      <c r="F30" s="73" t="str">
        <f>IF('Box 6-Rent Increases'!$C33&lt;&gt;"","CA","")</f>
        <v/>
      </c>
      <c r="G30" s="59" t="str">
        <f>IF('Box 6-Rent Increases'!$C33&lt;&gt;"",Summary!$E$10,"")</f>
        <v/>
      </c>
    </row>
    <row r="31" spans="1:7" x14ac:dyDescent="0.25">
      <c r="A31" s="59" t="str">
        <f>IF('Box 6-Rent Increases'!C34&lt;&gt;"",'Box 6-Rent Increases'!C34,"")</f>
        <v/>
      </c>
      <c r="B31" s="59" t="str">
        <f>IF('Box 6-Rent Increases'!B34&lt;&gt;"",'Box 6-Rent Increases'!B34,"")</f>
        <v/>
      </c>
      <c r="C31" s="73" t="str">
        <f>IF('Box 6-Rent Increases'!$C34&lt;&gt;"",Summary!$B$10,"")</f>
        <v/>
      </c>
      <c r="D31" s="59" t="str">
        <f>IF('Box 6-Rent Increases'!A34&lt;&gt;"",'Box 6-Rent Increases'!A34,"")</f>
        <v/>
      </c>
      <c r="E31" s="73" t="str">
        <f>IF('Box 6-Rent Increases'!$C34&lt;&gt;"","San Jose","")</f>
        <v/>
      </c>
      <c r="F31" s="73" t="str">
        <f>IF('Box 6-Rent Increases'!$C34&lt;&gt;"","CA","")</f>
        <v/>
      </c>
      <c r="G31" s="59" t="str">
        <f>IF('Box 6-Rent Increases'!$C34&lt;&gt;"",Summary!$E$10,"")</f>
        <v/>
      </c>
    </row>
    <row r="32" spans="1:7" x14ac:dyDescent="0.25">
      <c r="A32" s="59" t="str">
        <f>IF('Box 6-Rent Increases'!C35&lt;&gt;"",'Box 6-Rent Increases'!C35,"")</f>
        <v/>
      </c>
      <c r="B32" s="59" t="str">
        <f>IF('Box 6-Rent Increases'!B35&lt;&gt;"",'Box 6-Rent Increases'!B35,"")</f>
        <v/>
      </c>
      <c r="C32" s="73" t="str">
        <f>IF('Box 6-Rent Increases'!$C35&lt;&gt;"",Summary!$B$10,"")</f>
        <v/>
      </c>
      <c r="D32" s="59" t="str">
        <f>IF('Box 6-Rent Increases'!A35&lt;&gt;"",'Box 6-Rent Increases'!A35,"")</f>
        <v/>
      </c>
      <c r="E32" s="73" t="str">
        <f>IF('Box 6-Rent Increases'!$C35&lt;&gt;"","San Jose","")</f>
        <v/>
      </c>
      <c r="F32" s="73" t="str">
        <f>IF('Box 6-Rent Increases'!$C35&lt;&gt;"","CA","")</f>
        <v/>
      </c>
      <c r="G32" s="59" t="str">
        <f>IF('Box 6-Rent Increases'!$C35&lt;&gt;"",Summary!$E$10,"")</f>
        <v/>
      </c>
    </row>
    <row r="33" spans="1:7" x14ac:dyDescent="0.25">
      <c r="A33" s="59" t="str">
        <f>IF('Box 6-Rent Increases'!C36&lt;&gt;"",'Box 6-Rent Increases'!C36,"")</f>
        <v/>
      </c>
      <c r="B33" s="59" t="str">
        <f>IF('Box 6-Rent Increases'!B36&lt;&gt;"",'Box 6-Rent Increases'!B36,"")</f>
        <v/>
      </c>
      <c r="C33" s="73" t="str">
        <f>IF('Box 6-Rent Increases'!$C36&lt;&gt;"",Summary!$B$10,"")</f>
        <v/>
      </c>
      <c r="D33" s="59" t="str">
        <f>IF('Box 6-Rent Increases'!A36&lt;&gt;"",'Box 6-Rent Increases'!A36,"")</f>
        <v/>
      </c>
      <c r="E33" s="73" t="str">
        <f>IF('Box 6-Rent Increases'!$C36&lt;&gt;"","San Jose","")</f>
        <v/>
      </c>
      <c r="F33" s="73" t="str">
        <f>IF('Box 6-Rent Increases'!$C36&lt;&gt;"","CA","")</f>
        <v/>
      </c>
      <c r="G33" s="59" t="str">
        <f>IF('Box 6-Rent Increases'!$C36&lt;&gt;"",Summary!$E$10,"")</f>
        <v/>
      </c>
    </row>
    <row r="34" spans="1:7" x14ac:dyDescent="0.25">
      <c r="A34" s="59" t="str">
        <f>IF('Box 6-Rent Increases'!C37&lt;&gt;"",'Box 6-Rent Increases'!C37,"")</f>
        <v/>
      </c>
      <c r="B34" s="59" t="str">
        <f>IF('Box 6-Rent Increases'!B37&lt;&gt;"",'Box 6-Rent Increases'!B37,"")</f>
        <v/>
      </c>
      <c r="C34" s="73" t="str">
        <f>IF('Box 6-Rent Increases'!$C37&lt;&gt;"",Summary!$B$10,"")</f>
        <v/>
      </c>
      <c r="D34" s="59" t="str">
        <f>IF('Box 6-Rent Increases'!A37&lt;&gt;"",'Box 6-Rent Increases'!A37,"")</f>
        <v/>
      </c>
      <c r="E34" s="73" t="str">
        <f>IF('Box 6-Rent Increases'!$C37&lt;&gt;"","San Jose","")</f>
        <v/>
      </c>
      <c r="F34" s="73" t="str">
        <f>IF('Box 6-Rent Increases'!$C37&lt;&gt;"","CA","")</f>
        <v/>
      </c>
      <c r="G34" s="59" t="str">
        <f>IF('Box 6-Rent Increases'!$C37&lt;&gt;"",Summary!$E$10,"")</f>
        <v/>
      </c>
    </row>
    <row r="35" spans="1:7" x14ac:dyDescent="0.25">
      <c r="A35" s="59" t="str">
        <f>IF('Box 6-Rent Increases'!C38&lt;&gt;"",'Box 6-Rent Increases'!C38,"")</f>
        <v/>
      </c>
      <c r="B35" s="59" t="str">
        <f>IF('Box 6-Rent Increases'!B38&lt;&gt;"",'Box 6-Rent Increases'!B38,"")</f>
        <v/>
      </c>
      <c r="C35" s="73" t="str">
        <f>IF('Box 6-Rent Increases'!$C38&lt;&gt;"",Summary!$B$10,"")</f>
        <v/>
      </c>
      <c r="D35" s="59" t="str">
        <f>IF('Box 6-Rent Increases'!A38&lt;&gt;"",'Box 6-Rent Increases'!A38,"")</f>
        <v/>
      </c>
      <c r="E35" s="73" t="str">
        <f>IF('Box 6-Rent Increases'!$C38&lt;&gt;"","San Jose","")</f>
        <v/>
      </c>
      <c r="F35" s="73" t="str">
        <f>IF('Box 6-Rent Increases'!$C38&lt;&gt;"","CA","")</f>
        <v/>
      </c>
      <c r="G35" s="59" t="str">
        <f>IF('Box 6-Rent Increases'!$C38&lt;&gt;"",Summary!$E$10,"")</f>
        <v/>
      </c>
    </row>
    <row r="36" spans="1:7" x14ac:dyDescent="0.25">
      <c r="A36" s="59" t="str">
        <f>IF('Box 6-Rent Increases'!C39&lt;&gt;"",'Box 6-Rent Increases'!C39,"")</f>
        <v/>
      </c>
      <c r="B36" s="59" t="str">
        <f>IF('Box 6-Rent Increases'!B39&lt;&gt;"",'Box 6-Rent Increases'!B39,"")</f>
        <v/>
      </c>
      <c r="C36" s="73" t="str">
        <f>IF('Box 6-Rent Increases'!$C39&lt;&gt;"",Summary!$B$10,"")</f>
        <v/>
      </c>
      <c r="D36" s="59" t="str">
        <f>IF('Box 6-Rent Increases'!A39&lt;&gt;"",'Box 6-Rent Increases'!A39,"")</f>
        <v/>
      </c>
      <c r="E36" s="73" t="str">
        <f>IF('Box 6-Rent Increases'!$C39&lt;&gt;"","San Jose","")</f>
        <v/>
      </c>
      <c r="F36" s="73" t="str">
        <f>IF('Box 6-Rent Increases'!$C39&lt;&gt;"","CA","")</f>
        <v/>
      </c>
      <c r="G36" s="59" t="str">
        <f>IF('Box 6-Rent Increases'!$C39&lt;&gt;"",Summary!$E$10,"")</f>
        <v/>
      </c>
    </row>
    <row r="37" spans="1:7" x14ac:dyDescent="0.25">
      <c r="A37" s="59" t="str">
        <f>IF('Box 6-Rent Increases'!C40&lt;&gt;"",'Box 6-Rent Increases'!C40,"")</f>
        <v/>
      </c>
      <c r="B37" s="59" t="str">
        <f>IF('Box 6-Rent Increases'!B40&lt;&gt;"",'Box 6-Rent Increases'!B40,"")</f>
        <v/>
      </c>
      <c r="C37" s="73" t="str">
        <f>IF('Box 6-Rent Increases'!$C40&lt;&gt;"",Summary!$B$10,"")</f>
        <v/>
      </c>
      <c r="D37" s="59" t="str">
        <f>IF('Box 6-Rent Increases'!A40&lt;&gt;"",'Box 6-Rent Increases'!A40,"")</f>
        <v/>
      </c>
      <c r="E37" s="73" t="str">
        <f>IF('Box 6-Rent Increases'!$C40&lt;&gt;"","San Jose","")</f>
        <v/>
      </c>
      <c r="F37" s="73" t="str">
        <f>IF('Box 6-Rent Increases'!$C40&lt;&gt;"","CA","")</f>
        <v/>
      </c>
      <c r="G37" s="59" t="str">
        <f>IF('Box 6-Rent Increases'!$C40&lt;&gt;"",Summary!$E$10,"")</f>
        <v/>
      </c>
    </row>
    <row r="38" spans="1:7" x14ac:dyDescent="0.25">
      <c r="A38" s="59" t="str">
        <f>IF('Box 6-Rent Increases'!C41&lt;&gt;"",'Box 6-Rent Increases'!C41,"")</f>
        <v/>
      </c>
      <c r="B38" s="59" t="str">
        <f>IF('Box 6-Rent Increases'!B41&lt;&gt;"",'Box 6-Rent Increases'!B41,"")</f>
        <v/>
      </c>
      <c r="C38" s="73" t="str">
        <f>IF('Box 6-Rent Increases'!$C41&lt;&gt;"",Summary!$B$10,"")</f>
        <v/>
      </c>
      <c r="D38" s="59" t="str">
        <f>IF('Box 6-Rent Increases'!A41&lt;&gt;"",'Box 6-Rent Increases'!A41,"")</f>
        <v/>
      </c>
      <c r="E38" s="73" t="str">
        <f>IF('Box 6-Rent Increases'!$C41&lt;&gt;"","San Jose","")</f>
        <v/>
      </c>
      <c r="F38" s="73" t="str">
        <f>IF('Box 6-Rent Increases'!$C41&lt;&gt;"","CA","")</f>
        <v/>
      </c>
      <c r="G38" s="59" t="str">
        <f>IF('Box 6-Rent Increases'!$C41&lt;&gt;"",Summary!$E$10,"")</f>
        <v/>
      </c>
    </row>
    <row r="39" spans="1:7" x14ac:dyDescent="0.25">
      <c r="A39" s="59" t="str">
        <f>IF('Box 6-Rent Increases'!C42&lt;&gt;"",'Box 6-Rent Increases'!C42,"")</f>
        <v/>
      </c>
      <c r="B39" s="59" t="str">
        <f>IF('Box 6-Rent Increases'!B42&lt;&gt;"",'Box 6-Rent Increases'!B42,"")</f>
        <v/>
      </c>
      <c r="C39" s="73" t="str">
        <f>IF('Box 6-Rent Increases'!$C42&lt;&gt;"",Summary!$B$10,"")</f>
        <v/>
      </c>
      <c r="D39" s="59" t="str">
        <f>IF('Box 6-Rent Increases'!A42&lt;&gt;"",'Box 6-Rent Increases'!A42,"")</f>
        <v/>
      </c>
      <c r="E39" s="73" t="str">
        <f>IF('Box 6-Rent Increases'!$C42&lt;&gt;"","San Jose","")</f>
        <v/>
      </c>
      <c r="F39" s="73" t="str">
        <f>IF('Box 6-Rent Increases'!$C42&lt;&gt;"","CA","")</f>
        <v/>
      </c>
      <c r="G39" s="59" t="str">
        <f>IF('Box 6-Rent Increases'!$C42&lt;&gt;"",Summary!$E$10,"")</f>
        <v/>
      </c>
    </row>
    <row r="40" spans="1:7" x14ac:dyDescent="0.25">
      <c r="A40" s="59" t="str">
        <f>IF('Box 6-Rent Increases'!C43&lt;&gt;"",'Box 6-Rent Increases'!C43,"")</f>
        <v/>
      </c>
      <c r="B40" s="59" t="str">
        <f>IF('Box 6-Rent Increases'!B43&lt;&gt;"",'Box 6-Rent Increases'!B43,"")</f>
        <v/>
      </c>
      <c r="C40" s="73" t="str">
        <f>IF('Box 6-Rent Increases'!$C43&lt;&gt;"",Summary!$B$10,"")</f>
        <v/>
      </c>
      <c r="D40" s="59" t="str">
        <f>IF('Box 6-Rent Increases'!A43&lt;&gt;"",'Box 6-Rent Increases'!A43,"")</f>
        <v/>
      </c>
      <c r="E40" s="73" t="str">
        <f>IF('Box 6-Rent Increases'!$C43&lt;&gt;"","San Jose","")</f>
        <v/>
      </c>
      <c r="F40" s="73" t="str">
        <f>IF('Box 6-Rent Increases'!$C43&lt;&gt;"","CA","")</f>
        <v/>
      </c>
      <c r="G40" s="59" t="str">
        <f>IF('Box 6-Rent Increases'!$C43&lt;&gt;"",Summary!$E$10,"")</f>
        <v/>
      </c>
    </row>
    <row r="41" spans="1:7" x14ac:dyDescent="0.25">
      <c r="A41" s="59" t="str">
        <f>IF('Box 6-Rent Increases'!C44&lt;&gt;"",'Box 6-Rent Increases'!C44,"")</f>
        <v/>
      </c>
      <c r="B41" s="59" t="str">
        <f>IF('Box 6-Rent Increases'!B44&lt;&gt;"",'Box 6-Rent Increases'!B44,"")</f>
        <v/>
      </c>
      <c r="C41" s="73" t="str">
        <f>IF('Box 6-Rent Increases'!$C44&lt;&gt;"",Summary!$B$10,"")</f>
        <v/>
      </c>
      <c r="D41" s="59" t="str">
        <f>IF('Box 6-Rent Increases'!A44&lt;&gt;"",'Box 6-Rent Increases'!A44,"")</f>
        <v/>
      </c>
      <c r="E41" s="73" t="str">
        <f>IF('Box 6-Rent Increases'!$C44&lt;&gt;"","San Jose","")</f>
        <v/>
      </c>
      <c r="F41" s="73" t="str">
        <f>IF('Box 6-Rent Increases'!$C44&lt;&gt;"","CA","")</f>
        <v/>
      </c>
      <c r="G41" s="59" t="str">
        <f>IF('Box 6-Rent Increases'!$C44&lt;&gt;"",Summary!$E$10,"")</f>
        <v/>
      </c>
    </row>
    <row r="42" spans="1:7" x14ac:dyDescent="0.25">
      <c r="A42" s="59" t="str">
        <f>IF('Box 6-Rent Increases'!C45&lt;&gt;"",'Box 6-Rent Increases'!C45,"")</f>
        <v/>
      </c>
      <c r="B42" s="59" t="str">
        <f>IF('Box 6-Rent Increases'!B45&lt;&gt;"",'Box 6-Rent Increases'!B45,"")</f>
        <v/>
      </c>
      <c r="C42" s="73" t="str">
        <f>IF('Box 6-Rent Increases'!$C45&lt;&gt;"",Summary!$B$10,"")</f>
        <v/>
      </c>
      <c r="D42" s="59" t="str">
        <f>IF('Box 6-Rent Increases'!A45&lt;&gt;"",'Box 6-Rent Increases'!A45,"")</f>
        <v/>
      </c>
      <c r="E42" s="73" t="str">
        <f>IF('Box 6-Rent Increases'!$C45&lt;&gt;"","San Jose","")</f>
        <v/>
      </c>
      <c r="F42" s="73" t="str">
        <f>IF('Box 6-Rent Increases'!$C45&lt;&gt;"","CA","")</f>
        <v/>
      </c>
      <c r="G42" s="59" t="str">
        <f>IF('Box 6-Rent Increases'!$C45&lt;&gt;"",Summary!$E$10,"")</f>
        <v/>
      </c>
    </row>
    <row r="43" spans="1:7" x14ac:dyDescent="0.25">
      <c r="A43" s="59" t="str">
        <f>IF('Box 6-Rent Increases'!C46&lt;&gt;"",'Box 6-Rent Increases'!C46,"")</f>
        <v/>
      </c>
      <c r="B43" s="59" t="str">
        <f>IF('Box 6-Rent Increases'!B46&lt;&gt;"",'Box 6-Rent Increases'!B46,"")</f>
        <v/>
      </c>
      <c r="C43" s="73" t="str">
        <f>IF('Box 6-Rent Increases'!$C46&lt;&gt;"",Summary!$B$10,"")</f>
        <v/>
      </c>
      <c r="D43" s="59" t="str">
        <f>IF('Box 6-Rent Increases'!A46&lt;&gt;"",'Box 6-Rent Increases'!A46,"")</f>
        <v/>
      </c>
      <c r="E43" s="73" t="str">
        <f>IF('Box 6-Rent Increases'!$C46&lt;&gt;"","San Jose","")</f>
        <v/>
      </c>
      <c r="F43" s="73" t="str">
        <f>IF('Box 6-Rent Increases'!$C46&lt;&gt;"","CA","")</f>
        <v/>
      </c>
      <c r="G43" s="59" t="str">
        <f>IF('Box 6-Rent Increases'!$C46&lt;&gt;"",Summary!$E$10,"")</f>
        <v/>
      </c>
    </row>
    <row r="44" spans="1:7" x14ac:dyDescent="0.25">
      <c r="A44" s="59" t="str">
        <f>IF('Box 6-Rent Increases'!C47&lt;&gt;"",'Box 6-Rent Increases'!C47,"")</f>
        <v/>
      </c>
      <c r="B44" s="59" t="str">
        <f>IF('Box 6-Rent Increases'!B47&lt;&gt;"",'Box 6-Rent Increases'!B47,"")</f>
        <v/>
      </c>
      <c r="C44" s="73" t="str">
        <f>IF('Box 6-Rent Increases'!$C47&lt;&gt;"",Summary!$B$10,"")</f>
        <v/>
      </c>
      <c r="D44" s="59" t="str">
        <f>IF('Box 6-Rent Increases'!A47&lt;&gt;"",'Box 6-Rent Increases'!A47,"")</f>
        <v/>
      </c>
      <c r="E44" s="73" t="str">
        <f>IF('Box 6-Rent Increases'!$C47&lt;&gt;"","San Jose","")</f>
        <v/>
      </c>
      <c r="F44" s="73" t="str">
        <f>IF('Box 6-Rent Increases'!$C47&lt;&gt;"","CA","")</f>
        <v/>
      </c>
      <c r="G44" s="59" t="str">
        <f>IF('Box 6-Rent Increases'!$C47&lt;&gt;"",Summary!$E$10,"")</f>
        <v/>
      </c>
    </row>
    <row r="45" spans="1:7" x14ac:dyDescent="0.25">
      <c r="A45" s="59" t="str">
        <f>IF('Box 6-Rent Increases'!C48&lt;&gt;"",'Box 6-Rent Increases'!C48,"")</f>
        <v/>
      </c>
      <c r="B45" s="59" t="str">
        <f>IF('Box 6-Rent Increases'!B48&lt;&gt;"",'Box 6-Rent Increases'!B48,"")</f>
        <v/>
      </c>
      <c r="C45" s="73" t="str">
        <f>IF('Box 6-Rent Increases'!$C48&lt;&gt;"",Summary!$B$10,"")</f>
        <v/>
      </c>
      <c r="D45" s="59" t="str">
        <f>IF('Box 6-Rent Increases'!A48&lt;&gt;"",'Box 6-Rent Increases'!A48,"")</f>
        <v/>
      </c>
      <c r="E45" s="73" t="str">
        <f>IF('Box 6-Rent Increases'!$C48&lt;&gt;"","San Jose","")</f>
        <v/>
      </c>
      <c r="F45" s="73" t="str">
        <f>IF('Box 6-Rent Increases'!$C48&lt;&gt;"","CA","")</f>
        <v/>
      </c>
      <c r="G45" s="59" t="str">
        <f>IF('Box 6-Rent Increases'!$C48&lt;&gt;"",Summary!$E$10,"")</f>
        <v/>
      </c>
    </row>
    <row r="46" spans="1:7" x14ac:dyDescent="0.25">
      <c r="A46" s="59" t="str">
        <f>IF('Box 6-Rent Increases'!C49&lt;&gt;"",'Box 6-Rent Increases'!C49,"")</f>
        <v/>
      </c>
      <c r="B46" s="59" t="str">
        <f>IF('Box 6-Rent Increases'!B49&lt;&gt;"",'Box 6-Rent Increases'!B49,"")</f>
        <v/>
      </c>
      <c r="C46" s="73" t="str">
        <f>IF('Box 6-Rent Increases'!$C49&lt;&gt;"",Summary!$B$10,"")</f>
        <v/>
      </c>
      <c r="D46" s="59" t="str">
        <f>IF('Box 6-Rent Increases'!A49&lt;&gt;"",'Box 6-Rent Increases'!A49,"")</f>
        <v/>
      </c>
      <c r="E46" s="73" t="str">
        <f>IF('Box 6-Rent Increases'!$C49&lt;&gt;"","San Jose","")</f>
        <v/>
      </c>
      <c r="F46" s="73" t="str">
        <f>IF('Box 6-Rent Increases'!$C49&lt;&gt;"","CA","")</f>
        <v/>
      </c>
      <c r="G46" s="59" t="str">
        <f>IF('Box 6-Rent Increases'!$C49&lt;&gt;"",Summary!$E$10,"")</f>
        <v/>
      </c>
    </row>
    <row r="47" spans="1:7" x14ac:dyDescent="0.25">
      <c r="A47" s="59" t="str">
        <f>IF('Box 6-Rent Increases'!C50&lt;&gt;"",'Box 6-Rent Increases'!C50,"")</f>
        <v/>
      </c>
      <c r="B47" s="59" t="str">
        <f>IF('Box 6-Rent Increases'!B50&lt;&gt;"",'Box 6-Rent Increases'!B50,"")</f>
        <v/>
      </c>
      <c r="C47" s="73" t="str">
        <f>IF('Box 6-Rent Increases'!$C50&lt;&gt;"",Summary!$B$10,"")</f>
        <v/>
      </c>
      <c r="D47" s="59" t="str">
        <f>IF('Box 6-Rent Increases'!A50&lt;&gt;"",'Box 6-Rent Increases'!A50,"")</f>
        <v/>
      </c>
      <c r="E47" s="73" t="str">
        <f>IF('Box 6-Rent Increases'!$C50&lt;&gt;"","San Jose","")</f>
        <v/>
      </c>
      <c r="F47" s="73" t="str">
        <f>IF('Box 6-Rent Increases'!$C50&lt;&gt;"","CA","")</f>
        <v/>
      </c>
      <c r="G47" s="59" t="str">
        <f>IF('Box 6-Rent Increases'!$C50&lt;&gt;"",Summary!$E$10,"")</f>
        <v/>
      </c>
    </row>
    <row r="48" spans="1:7" x14ac:dyDescent="0.25">
      <c r="A48" s="59" t="str">
        <f>IF('Box 6-Rent Increases'!C51&lt;&gt;"",'Box 6-Rent Increases'!C51,"")</f>
        <v/>
      </c>
      <c r="B48" s="59" t="str">
        <f>IF('Box 6-Rent Increases'!B51&lt;&gt;"",'Box 6-Rent Increases'!B51,"")</f>
        <v/>
      </c>
      <c r="C48" s="73" t="str">
        <f>IF('Box 6-Rent Increases'!$C51&lt;&gt;"",Summary!$B$10,"")</f>
        <v/>
      </c>
      <c r="D48" s="59" t="str">
        <f>IF('Box 6-Rent Increases'!A51&lt;&gt;"",'Box 6-Rent Increases'!A51,"")</f>
        <v/>
      </c>
      <c r="E48" s="73" t="str">
        <f>IF('Box 6-Rent Increases'!$C51&lt;&gt;"","San Jose","")</f>
        <v/>
      </c>
      <c r="F48" s="73" t="str">
        <f>IF('Box 6-Rent Increases'!$C51&lt;&gt;"","CA","")</f>
        <v/>
      </c>
      <c r="G48" s="59" t="str">
        <f>IF('Box 6-Rent Increases'!$C51&lt;&gt;"",Summary!$E$10,"")</f>
        <v/>
      </c>
    </row>
    <row r="49" spans="1:7" x14ac:dyDescent="0.25">
      <c r="A49" s="59" t="str">
        <f>IF('Box 6-Rent Increases'!C52&lt;&gt;"",'Box 6-Rent Increases'!C52,"")</f>
        <v/>
      </c>
      <c r="B49" s="59" t="str">
        <f>IF('Box 6-Rent Increases'!B52&lt;&gt;"",'Box 6-Rent Increases'!B52,"")</f>
        <v/>
      </c>
      <c r="C49" s="73" t="str">
        <f>IF('Box 6-Rent Increases'!$C52&lt;&gt;"",Summary!$B$10,"")</f>
        <v/>
      </c>
      <c r="D49" s="59" t="str">
        <f>IF('Box 6-Rent Increases'!A52&lt;&gt;"",'Box 6-Rent Increases'!A52,"")</f>
        <v/>
      </c>
      <c r="E49" s="73" t="str">
        <f>IF('Box 6-Rent Increases'!$C52&lt;&gt;"","San Jose","")</f>
        <v/>
      </c>
      <c r="F49" s="73" t="str">
        <f>IF('Box 6-Rent Increases'!$C52&lt;&gt;"","CA","")</f>
        <v/>
      </c>
      <c r="G49" s="59" t="str">
        <f>IF('Box 6-Rent Increases'!$C52&lt;&gt;"",Summary!$E$10,"")</f>
        <v/>
      </c>
    </row>
    <row r="50" spans="1:7" x14ac:dyDescent="0.25">
      <c r="A50" s="59" t="str">
        <f>IF('Box 6-Rent Increases'!C53&lt;&gt;"",'Box 6-Rent Increases'!C53,"")</f>
        <v/>
      </c>
      <c r="B50" s="59" t="str">
        <f>IF('Box 6-Rent Increases'!B53&lt;&gt;"",'Box 6-Rent Increases'!B53,"")</f>
        <v/>
      </c>
      <c r="C50" s="73" t="str">
        <f>IF('Box 6-Rent Increases'!$C53&lt;&gt;"",Summary!$B$10,"")</f>
        <v/>
      </c>
      <c r="D50" s="59" t="str">
        <f>IF('Box 6-Rent Increases'!A53&lt;&gt;"",'Box 6-Rent Increases'!A53,"")</f>
        <v/>
      </c>
      <c r="E50" s="73" t="str">
        <f>IF('Box 6-Rent Increases'!$C53&lt;&gt;"","San Jose","")</f>
        <v/>
      </c>
      <c r="F50" s="73" t="str">
        <f>IF('Box 6-Rent Increases'!$C53&lt;&gt;"","CA","")</f>
        <v/>
      </c>
      <c r="G50" s="59" t="str">
        <f>IF('Box 6-Rent Increases'!$C53&lt;&gt;"",Summary!$E$10,"")</f>
        <v/>
      </c>
    </row>
    <row r="51" spans="1:7" x14ac:dyDescent="0.25">
      <c r="A51" s="59" t="str">
        <f>IF('Box 6-Rent Increases'!C54&lt;&gt;"",'Box 6-Rent Increases'!C54,"")</f>
        <v/>
      </c>
      <c r="B51" s="59" t="str">
        <f>IF('Box 6-Rent Increases'!B54&lt;&gt;"",'Box 6-Rent Increases'!B54,"")</f>
        <v/>
      </c>
      <c r="C51" s="73" t="str">
        <f>IF('Box 6-Rent Increases'!$C54&lt;&gt;"",Summary!$B$10,"")</f>
        <v/>
      </c>
      <c r="D51" s="59" t="str">
        <f>IF('Box 6-Rent Increases'!A54&lt;&gt;"",'Box 6-Rent Increases'!A54,"")</f>
        <v/>
      </c>
      <c r="E51" s="73" t="str">
        <f>IF('Box 6-Rent Increases'!$C54&lt;&gt;"","San Jose","")</f>
        <v/>
      </c>
      <c r="F51" s="73" t="str">
        <f>IF('Box 6-Rent Increases'!$C54&lt;&gt;"","CA","")</f>
        <v/>
      </c>
      <c r="G51" s="59" t="str">
        <f>IF('Box 6-Rent Increases'!$C54&lt;&gt;"",Summary!$E$10,"")</f>
        <v/>
      </c>
    </row>
    <row r="52" spans="1:7" x14ac:dyDescent="0.25">
      <c r="A52" s="59" t="str">
        <f>IF('Box 6-Rent Increases'!C55&lt;&gt;"",'Box 6-Rent Increases'!C55,"")</f>
        <v/>
      </c>
      <c r="B52" s="59" t="str">
        <f>IF('Box 6-Rent Increases'!B55&lt;&gt;"",'Box 6-Rent Increases'!B55,"")</f>
        <v/>
      </c>
      <c r="C52" s="73" t="str">
        <f>IF('Box 6-Rent Increases'!$C55&lt;&gt;"",Summary!$B$10,"")</f>
        <v/>
      </c>
      <c r="D52" s="59" t="str">
        <f>IF('Box 6-Rent Increases'!A55&lt;&gt;"",'Box 6-Rent Increases'!A55,"")</f>
        <v/>
      </c>
      <c r="E52" s="73" t="str">
        <f>IF('Box 6-Rent Increases'!$C55&lt;&gt;"","San Jose","")</f>
        <v/>
      </c>
      <c r="F52" s="73" t="str">
        <f>IF('Box 6-Rent Increases'!$C55&lt;&gt;"","CA","")</f>
        <v/>
      </c>
      <c r="G52" s="59" t="str">
        <f>IF('Box 6-Rent Increases'!$C55&lt;&gt;"",Summary!$E$10,"")</f>
        <v/>
      </c>
    </row>
    <row r="53" spans="1:7" x14ac:dyDescent="0.25">
      <c r="A53" s="59" t="str">
        <f>IF('Box 6-Rent Increases'!C56&lt;&gt;"",'Box 6-Rent Increases'!C56,"")</f>
        <v/>
      </c>
      <c r="B53" s="59" t="str">
        <f>IF('Box 6-Rent Increases'!B56&lt;&gt;"",'Box 6-Rent Increases'!B56,"")</f>
        <v/>
      </c>
      <c r="C53" s="73" t="str">
        <f>IF('Box 6-Rent Increases'!$C56&lt;&gt;"",Summary!$B$10,"")</f>
        <v/>
      </c>
      <c r="D53" s="59" t="str">
        <f>IF('Box 6-Rent Increases'!A56&lt;&gt;"",'Box 6-Rent Increases'!A56,"")</f>
        <v/>
      </c>
      <c r="E53" s="73" t="str">
        <f>IF('Box 6-Rent Increases'!$C56&lt;&gt;"","San Jose","")</f>
        <v/>
      </c>
      <c r="F53" s="73" t="str">
        <f>IF('Box 6-Rent Increases'!$C56&lt;&gt;"","CA","")</f>
        <v/>
      </c>
      <c r="G53" s="59" t="str">
        <f>IF('Box 6-Rent Increases'!$C56&lt;&gt;"",Summary!$E$10,"")</f>
        <v/>
      </c>
    </row>
    <row r="54" spans="1:7" x14ac:dyDescent="0.25">
      <c r="A54" s="59" t="str">
        <f>IF('Box 6-Rent Increases'!C57&lt;&gt;"",'Box 6-Rent Increases'!C57,"")</f>
        <v/>
      </c>
      <c r="B54" s="59" t="str">
        <f>IF('Box 6-Rent Increases'!B57&lt;&gt;"",'Box 6-Rent Increases'!B57,"")</f>
        <v/>
      </c>
      <c r="C54" s="73" t="str">
        <f>IF('Box 6-Rent Increases'!$C57&lt;&gt;"",Summary!$B$10,"")</f>
        <v/>
      </c>
      <c r="D54" s="59" t="str">
        <f>IF('Box 6-Rent Increases'!A57&lt;&gt;"",'Box 6-Rent Increases'!A57,"")</f>
        <v/>
      </c>
      <c r="E54" s="73" t="str">
        <f>IF('Box 6-Rent Increases'!$C57&lt;&gt;"","San Jose","")</f>
        <v/>
      </c>
      <c r="F54" s="73" t="str">
        <f>IF('Box 6-Rent Increases'!$C57&lt;&gt;"","CA","")</f>
        <v/>
      </c>
      <c r="G54" s="59" t="str">
        <f>IF('Box 6-Rent Increases'!$C57&lt;&gt;"",Summary!$E$10,"")</f>
        <v/>
      </c>
    </row>
    <row r="55" spans="1:7" x14ac:dyDescent="0.25">
      <c r="A55" s="59" t="str">
        <f>IF('Box 6-Rent Increases'!C58&lt;&gt;"",'Box 6-Rent Increases'!C58,"")</f>
        <v/>
      </c>
      <c r="B55" s="59" t="str">
        <f>IF('Box 6-Rent Increases'!B58&lt;&gt;"",'Box 6-Rent Increases'!B58,"")</f>
        <v/>
      </c>
      <c r="C55" s="73" t="str">
        <f>IF('Box 6-Rent Increases'!$C58&lt;&gt;"",Summary!$B$10,"")</f>
        <v/>
      </c>
      <c r="D55" s="59" t="str">
        <f>IF('Box 6-Rent Increases'!A58&lt;&gt;"",'Box 6-Rent Increases'!A58,"")</f>
        <v/>
      </c>
      <c r="E55" s="73" t="str">
        <f>IF('Box 6-Rent Increases'!$C58&lt;&gt;"","San Jose","")</f>
        <v/>
      </c>
      <c r="F55" s="73" t="str">
        <f>IF('Box 6-Rent Increases'!$C58&lt;&gt;"","CA","")</f>
        <v/>
      </c>
      <c r="G55" s="59" t="str">
        <f>IF('Box 6-Rent Increases'!$C58&lt;&gt;"",Summary!$E$10,"")</f>
        <v/>
      </c>
    </row>
    <row r="56" spans="1:7" x14ac:dyDescent="0.25">
      <c r="A56" s="59" t="str">
        <f>IF('Box 6-Rent Increases'!C59&lt;&gt;"",'Box 6-Rent Increases'!C59,"")</f>
        <v/>
      </c>
      <c r="B56" s="59" t="str">
        <f>IF('Box 6-Rent Increases'!B59&lt;&gt;"",'Box 6-Rent Increases'!B59,"")</f>
        <v/>
      </c>
      <c r="C56" s="73" t="str">
        <f>IF('Box 6-Rent Increases'!$C59&lt;&gt;"",Summary!$B$10,"")</f>
        <v/>
      </c>
      <c r="D56" s="59" t="str">
        <f>IF('Box 6-Rent Increases'!A59&lt;&gt;"",'Box 6-Rent Increases'!A59,"")</f>
        <v/>
      </c>
      <c r="E56" s="73" t="str">
        <f>IF('Box 6-Rent Increases'!$C59&lt;&gt;"","San Jose","")</f>
        <v/>
      </c>
      <c r="F56" s="73" t="str">
        <f>IF('Box 6-Rent Increases'!$C59&lt;&gt;"","CA","")</f>
        <v/>
      </c>
      <c r="G56" s="59" t="str">
        <f>IF('Box 6-Rent Increases'!$C59&lt;&gt;"",Summary!$E$10,"")</f>
        <v/>
      </c>
    </row>
    <row r="57" spans="1:7" x14ac:dyDescent="0.25">
      <c r="A57" s="59" t="str">
        <f>IF('Box 6-Rent Increases'!C60&lt;&gt;"",'Box 6-Rent Increases'!C60,"")</f>
        <v/>
      </c>
      <c r="B57" s="59" t="str">
        <f>IF('Box 6-Rent Increases'!B60&lt;&gt;"",'Box 6-Rent Increases'!B60,"")</f>
        <v/>
      </c>
      <c r="C57" s="73" t="str">
        <f>IF('Box 6-Rent Increases'!$C60&lt;&gt;"",Summary!$B$10,"")</f>
        <v/>
      </c>
      <c r="D57" s="59" t="str">
        <f>IF('Box 6-Rent Increases'!A60&lt;&gt;"",'Box 6-Rent Increases'!A60,"")</f>
        <v/>
      </c>
      <c r="E57" s="73" t="str">
        <f>IF('Box 6-Rent Increases'!$C60&lt;&gt;"","San Jose","")</f>
        <v/>
      </c>
      <c r="F57" s="73" t="str">
        <f>IF('Box 6-Rent Increases'!$C60&lt;&gt;"","CA","")</f>
        <v/>
      </c>
      <c r="G57" s="59" t="str">
        <f>IF('Box 6-Rent Increases'!$C60&lt;&gt;"",Summary!$E$10,"")</f>
        <v/>
      </c>
    </row>
    <row r="58" spans="1:7" x14ac:dyDescent="0.25">
      <c r="A58" s="59" t="str">
        <f>IF('Box 6-Rent Increases'!C61&lt;&gt;"",'Box 6-Rent Increases'!C61,"")</f>
        <v/>
      </c>
      <c r="B58" s="59" t="str">
        <f>IF('Box 6-Rent Increases'!B61&lt;&gt;"",'Box 6-Rent Increases'!B61,"")</f>
        <v/>
      </c>
      <c r="C58" s="73" t="str">
        <f>IF('Box 6-Rent Increases'!$C61&lt;&gt;"",Summary!$B$10,"")</f>
        <v/>
      </c>
      <c r="D58" s="59" t="str">
        <f>IF('Box 6-Rent Increases'!A61&lt;&gt;"",'Box 6-Rent Increases'!A61,"")</f>
        <v/>
      </c>
      <c r="E58" s="73" t="str">
        <f>IF('Box 6-Rent Increases'!$C61&lt;&gt;"","San Jose","")</f>
        <v/>
      </c>
      <c r="F58" s="73" t="str">
        <f>IF('Box 6-Rent Increases'!$C61&lt;&gt;"","CA","")</f>
        <v/>
      </c>
      <c r="G58" s="59" t="str">
        <f>IF('Box 6-Rent Increases'!$C61&lt;&gt;"",Summary!$E$10,"")</f>
        <v/>
      </c>
    </row>
    <row r="59" spans="1:7" x14ac:dyDescent="0.25">
      <c r="A59" s="59" t="str">
        <f>IF('Box 6-Rent Increases'!C62&lt;&gt;"",'Box 6-Rent Increases'!C62,"")</f>
        <v/>
      </c>
      <c r="B59" s="59" t="str">
        <f>IF('Box 6-Rent Increases'!B62&lt;&gt;"",'Box 6-Rent Increases'!B62,"")</f>
        <v/>
      </c>
      <c r="C59" s="73" t="str">
        <f>IF('Box 6-Rent Increases'!$C62&lt;&gt;"",Summary!$B$10,"")</f>
        <v/>
      </c>
      <c r="D59" s="59" t="str">
        <f>IF('Box 6-Rent Increases'!A62&lt;&gt;"",'Box 6-Rent Increases'!A62,"")</f>
        <v/>
      </c>
      <c r="E59" s="73" t="str">
        <f>IF('Box 6-Rent Increases'!$C62&lt;&gt;"","San Jose","")</f>
        <v/>
      </c>
      <c r="F59" s="73" t="str">
        <f>IF('Box 6-Rent Increases'!$C62&lt;&gt;"","CA","")</f>
        <v/>
      </c>
      <c r="G59" s="59" t="str">
        <f>IF('Box 6-Rent Increases'!$C62&lt;&gt;"",Summary!$E$10,"")</f>
        <v/>
      </c>
    </row>
    <row r="60" spans="1:7" x14ac:dyDescent="0.25">
      <c r="A60" s="59" t="str">
        <f>IF('Box 6-Rent Increases'!C63&lt;&gt;"",'Box 6-Rent Increases'!C63,"")</f>
        <v/>
      </c>
      <c r="B60" s="59" t="str">
        <f>IF('Box 6-Rent Increases'!B63&lt;&gt;"",'Box 6-Rent Increases'!B63,"")</f>
        <v/>
      </c>
      <c r="C60" s="73" t="str">
        <f>IF('Box 6-Rent Increases'!$C63&lt;&gt;"",Summary!$B$10,"")</f>
        <v/>
      </c>
      <c r="D60" s="59" t="str">
        <f>IF('Box 6-Rent Increases'!A63&lt;&gt;"",'Box 6-Rent Increases'!A63,"")</f>
        <v/>
      </c>
      <c r="E60" s="73" t="str">
        <f>IF('Box 6-Rent Increases'!$C63&lt;&gt;"","San Jose","")</f>
        <v/>
      </c>
      <c r="F60" s="73" t="str">
        <f>IF('Box 6-Rent Increases'!$C63&lt;&gt;"","CA","")</f>
        <v/>
      </c>
      <c r="G60" s="59" t="str">
        <f>IF('Box 6-Rent Increases'!$C63&lt;&gt;"",Summary!$E$10,"")</f>
        <v/>
      </c>
    </row>
    <row r="61" spans="1:7" x14ac:dyDescent="0.25">
      <c r="A61" s="59" t="str">
        <f>IF('Box 6-Rent Increases'!C64&lt;&gt;"",'Box 6-Rent Increases'!C64,"")</f>
        <v/>
      </c>
      <c r="B61" s="59" t="str">
        <f>IF('Box 6-Rent Increases'!B64&lt;&gt;"",'Box 6-Rent Increases'!B64,"")</f>
        <v/>
      </c>
      <c r="C61" s="73" t="str">
        <f>IF('Box 6-Rent Increases'!$C64&lt;&gt;"",Summary!$B$10,"")</f>
        <v/>
      </c>
      <c r="D61" s="59" t="str">
        <f>IF('Box 6-Rent Increases'!A64&lt;&gt;"",'Box 6-Rent Increases'!A64,"")</f>
        <v/>
      </c>
      <c r="E61" s="73" t="str">
        <f>IF('Box 6-Rent Increases'!$C64&lt;&gt;"","San Jose","")</f>
        <v/>
      </c>
      <c r="F61" s="73" t="str">
        <f>IF('Box 6-Rent Increases'!$C64&lt;&gt;"","CA","")</f>
        <v/>
      </c>
      <c r="G61" s="59" t="str">
        <f>IF('Box 6-Rent Increases'!$C64&lt;&gt;"",Summary!$E$10,"")</f>
        <v/>
      </c>
    </row>
    <row r="62" spans="1:7" x14ac:dyDescent="0.25">
      <c r="A62" s="59" t="str">
        <f>IF('Box 6-Rent Increases'!C65&lt;&gt;"",'Box 6-Rent Increases'!C65,"")</f>
        <v/>
      </c>
      <c r="B62" s="59" t="str">
        <f>IF('Box 6-Rent Increases'!B65&lt;&gt;"",'Box 6-Rent Increases'!B65,"")</f>
        <v/>
      </c>
      <c r="C62" s="73" t="str">
        <f>IF('Box 6-Rent Increases'!$C65&lt;&gt;"",Summary!$B$10,"")</f>
        <v/>
      </c>
      <c r="D62" s="59" t="str">
        <f>IF('Box 6-Rent Increases'!A65&lt;&gt;"",'Box 6-Rent Increases'!A65,"")</f>
        <v/>
      </c>
      <c r="E62" s="73" t="str">
        <f>IF('Box 6-Rent Increases'!$C65&lt;&gt;"","San Jose","")</f>
        <v/>
      </c>
      <c r="F62" s="73" t="str">
        <f>IF('Box 6-Rent Increases'!$C65&lt;&gt;"","CA","")</f>
        <v/>
      </c>
      <c r="G62" s="59" t="str">
        <f>IF('Box 6-Rent Increases'!$C65&lt;&gt;"",Summary!$E$10,"")</f>
        <v/>
      </c>
    </row>
    <row r="63" spans="1:7" x14ac:dyDescent="0.25">
      <c r="A63" s="59" t="str">
        <f>IF('Box 6-Rent Increases'!C66&lt;&gt;"",'Box 6-Rent Increases'!C66,"")</f>
        <v/>
      </c>
      <c r="B63" s="59" t="str">
        <f>IF('Box 6-Rent Increases'!B66&lt;&gt;"",'Box 6-Rent Increases'!B66,"")</f>
        <v/>
      </c>
      <c r="C63" s="73" t="str">
        <f>IF('Box 6-Rent Increases'!$C66&lt;&gt;"",Summary!$B$10,"")</f>
        <v/>
      </c>
      <c r="D63" s="59" t="str">
        <f>IF('Box 6-Rent Increases'!A66&lt;&gt;"",'Box 6-Rent Increases'!A66,"")</f>
        <v/>
      </c>
      <c r="E63" s="73" t="str">
        <f>IF('Box 6-Rent Increases'!$C66&lt;&gt;"","San Jose","")</f>
        <v/>
      </c>
      <c r="F63" s="73" t="str">
        <f>IF('Box 6-Rent Increases'!$C66&lt;&gt;"","CA","")</f>
        <v/>
      </c>
      <c r="G63" s="59" t="str">
        <f>IF('Box 6-Rent Increases'!$C66&lt;&gt;"",Summary!$E$10,"")</f>
        <v/>
      </c>
    </row>
    <row r="64" spans="1:7" x14ac:dyDescent="0.25">
      <c r="A64" s="59" t="str">
        <f>IF('Box 6-Rent Increases'!C67&lt;&gt;"",'Box 6-Rent Increases'!C67,"")</f>
        <v/>
      </c>
      <c r="B64" s="59" t="str">
        <f>IF('Box 6-Rent Increases'!B67&lt;&gt;"",'Box 6-Rent Increases'!B67,"")</f>
        <v/>
      </c>
      <c r="C64" s="73" t="str">
        <f>IF('Box 6-Rent Increases'!$C67&lt;&gt;"",Summary!$B$10,"")</f>
        <v/>
      </c>
      <c r="D64" s="59" t="str">
        <f>IF('Box 6-Rent Increases'!A67&lt;&gt;"",'Box 6-Rent Increases'!A67,"")</f>
        <v/>
      </c>
      <c r="E64" s="73" t="str">
        <f>IF('Box 6-Rent Increases'!$C67&lt;&gt;"","San Jose","")</f>
        <v/>
      </c>
      <c r="F64" s="73" t="str">
        <f>IF('Box 6-Rent Increases'!$C67&lt;&gt;"","CA","")</f>
        <v/>
      </c>
      <c r="G64" s="59" t="str">
        <f>IF('Box 6-Rent Increases'!$C67&lt;&gt;"",Summary!$E$10,"")</f>
        <v/>
      </c>
    </row>
    <row r="65" spans="1:7" x14ac:dyDescent="0.25">
      <c r="A65" s="59" t="str">
        <f>IF('Box 6-Rent Increases'!C68&lt;&gt;"",'Box 6-Rent Increases'!C68,"")</f>
        <v/>
      </c>
      <c r="B65" s="59" t="str">
        <f>IF('Box 6-Rent Increases'!B68&lt;&gt;"",'Box 6-Rent Increases'!B68,"")</f>
        <v/>
      </c>
      <c r="C65" s="73" t="str">
        <f>IF('Box 6-Rent Increases'!$C68&lt;&gt;"",Summary!$B$10,"")</f>
        <v/>
      </c>
      <c r="D65" s="59" t="str">
        <f>IF('Box 6-Rent Increases'!A68&lt;&gt;"",'Box 6-Rent Increases'!A68,"")</f>
        <v/>
      </c>
      <c r="E65" s="73" t="str">
        <f>IF('Box 6-Rent Increases'!$C68&lt;&gt;"","San Jose","")</f>
        <v/>
      </c>
      <c r="F65" s="73" t="str">
        <f>IF('Box 6-Rent Increases'!$C68&lt;&gt;"","CA","")</f>
        <v/>
      </c>
      <c r="G65" s="59" t="str">
        <f>IF('Box 6-Rent Increases'!$C68&lt;&gt;"",Summary!$E$10,"")</f>
        <v/>
      </c>
    </row>
    <row r="66" spans="1:7" x14ac:dyDescent="0.25">
      <c r="A66" s="59" t="str">
        <f>IF('Box 6-Rent Increases'!C69&lt;&gt;"",'Box 6-Rent Increases'!C69,"")</f>
        <v/>
      </c>
      <c r="B66" s="59" t="str">
        <f>IF('Box 6-Rent Increases'!B69&lt;&gt;"",'Box 6-Rent Increases'!B69,"")</f>
        <v/>
      </c>
      <c r="C66" s="73" t="str">
        <f>IF('Box 6-Rent Increases'!$C69&lt;&gt;"",Summary!$B$10,"")</f>
        <v/>
      </c>
      <c r="D66" s="59" t="str">
        <f>IF('Box 6-Rent Increases'!A69&lt;&gt;"",'Box 6-Rent Increases'!A69,"")</f>
        <v/>
      </c>
      <c r="E66" s="73" t="str">
        <f>IF('Box 6-Rent Increases'!$C69&lt;&gt;"","San Jose","")</f>
        <v/>
      </c>
      <c r="F66" s="73" t="str">
        <f>IF('Box 6-Rent Increases'!$C69&lt;&gt;"","CA","")</f>
        <v/>
      </c>
      <c r="G66" s="59" t="str">
        <f>IF('Box 6-Rent Increases'!$C69&lt;&gt;"",Summary!$E$10,"")</f>
        <v/>
      </c>
    </row>
    <row r="67" spans="1:7" x14ac:dyDescent="0.25">
      <c r="A67" s="59" t="str">
        <f>IF('Box 6-Rent Increases'!C70&lt;&gt;"",'Box 6-Rent Increases'!C70,"")</f>
        <v/>
      </c>
      <c r="B67" s="59" t="str">
        <f>IF('Box 6-Rent Increases'!B70&lt;&gt;"",'Box 6-Rent Increases'!B70,"")</f>
        <v/>
      </c>
      <c r="C67" s="73" t="str">
        <f>IF('Box 6-Rent Increases'!$C70&lt;&gt;"",Summary!$B$10,"")</f>
        <v/>
      </c>
      <c r="D67" s="59" t="str">
        <f>IF('Box 6-Rent Increases'!A70&lt;&gt;"",'Box 6-Rent Increases'!A70,"")</f>
        <v/>
      </c>
      <c r="E67" s="73" t="str">
        <f>IF('Box 6-Rent Increases'!$C70&lt;&gt;"","San Jose","")</f>
        <v/>
      </c>
      <c r="F67" s="73" t="str">
        <f>IF('Box 6-Rent Increases'!$C70&lt;&gt;"","CA","")</f>
        <v/>
      </c>
      <c r="G67" s="59" t="str">
        <f>IF('Box 6-Rent Increases'!$C70&lt;&gt;"",Summary!$E$10,"")</f>
        <v/>
      </c>
    </row>
    <row r="68" spans="1:7" x14ac:dyDescent="0.25">
      <c r="A68" s="59" t="str">
        <f>IF('Box 6-Rent Increases'!C71&lt;&gt;"",'Box 6-Rent Increases'!C71,"")</f>
        <v/>
      </c>
      <c r="B68" s="59" t="str">
        <f>IF('Box 6-Rent Increases'!B71&lt;&gt;"",'Box 6-Rent Increases'!B71,"")</f>
        <v/>
      </c>
      <c r="C68" s="73" t="str">
        <f>IF('Box 6-Rent Increases'!$C71&lt;&gt;"",Summary!$B$10,"")</f>
        <v/>
      </c>
      <c r="D68" s="59" t="str">
        <f>IF('Box 6-Rent Increases'!A71&lt;&gt;"",'Box 6-Rent Increases'!A71,"")</f>
        <v/>
      </c>
      <c r="E68" s="73" t="str">
        <f>IF('Box 6-Rent Increases'!$C71&lt;&gt;"","San Jose","")</f>
        <v/>
      </c>
      <c r="F68" s="73" t="str">
        <f>IF('Box 6-Rent Increases'!$C71&lt;&gt;"","CA","")</f>
        <v/>
      </c>
      <c r="G68" s="59" t="str">
        <f>IF('Box 6-Rent Increases'!$C71&lt;&gt;"",Summary!$E$10,"")</f>
        <v/>
      </c>
    </row>
    <row r="69" spans="1:7" x14ac:dyDescent="0.25">
      <c r="A69" s="59" t="str">
        <f>IF('Box 6-Rent Increases'!C72&lt;&gt;"",'Box 6-Rent Increases'!C72,"")</f>
        <v/>
      </c>
      <c r="B69" s="59" t="str">
        <f>IF('Box 6-Rent Increases'!B72&lt;&gt;"",'Box 6-Rent Increases'!B72,"")</f>
        <v/>
      </c>
      <c r="C69" s="73" t="str">
        <f>IF('Box 6-Rent Increases'!$C72&lt;&gt;"",Summary!$B$10,"")</f>
        <v/>
      </c>
      <c r="D69" s="59" t="str">
        <f>IF('Box 6-Rent Increases'!A72&lt;&gt;"",'Box 6-Rent Increases'!A72,"")</f>
        <v/>
      </c>
      <c r="E69" s="73" t="str">
        <f>IF('Box 6-Rent Increases'!$C72&lt;&gt;"","San Jose","")</f>
        <v/>
      </c>
      <c r="F69" s="73" t="str">
        <f>IF('Box 6-Rent Increases'!$C72&lt;&gt;"","CA","")</f>
        <v/>
      </c>
      <c r="G69" s="59" t="str">
        <f>IF('Box 6-Rent Increases'!$C72&lt;&gt;"",Summary!$E$10,"")</f>
        <v/>
      </c>
    </row>
    <row r="70" spans="1:7" x14ac:dyDescent="0.25">
      <c r="A70" s="59" t="str">
        <f>IF('Box 6-Rent Increases'!C73&lt;&gt;"",'Box 6-Rent Increases'!C73,"")</f>
        <v/>
      </c>
      <c r="B70" s="59" t="str">
        <f>IF('Box 6-Rent Increases'!B73&lt;&gt;"",'Box 6-Rent Increases'!B73,"")</f>
        <v/>
      </c>
      <c r="C70" s="73" t="str">
        <f>IF('Box 6-Rent Increases'!$C73&lt;&gt;"",Summary!$B$10,"")</f>
        <v/>
      </c>
      <c r="D70" s="59" t="str">
        <f>IF('Box 6-Rent Increases'!A73&lt;&gt;"",'Box 6-Rent Increases'!A73,"")</f>
        <v/>
      </c>
      <c r="E70" s="73" t="str">
        <f>IF('Box 6-Rent Increases'!$C73&lt;&gt;"","San Jose","")</f>
        <v/>
      </c>
      <c r="F70" s="73" t="str">
        <f>IF('Box 6-Rent Increases'!$C73&lt;&gt;"","CA","")</f>
        <v/>
      </c>
      <c r="G70" s="59" t="str">
        <f>IF('Box 6-Rent Increases'!$C73&lt;&gt;"",Summary!$E$10,"")</f>
        <v/>
      </c>
    </row>
    <row r="71" spans="1:7" x14ac:dyDescent="0.25">
      <c r="A71" s="59" t="str">
        <f>IF('Box 6-Rent Increases'!C74&lt;&gt;"",'Box 6-Rent Increases'!C74,"")</f>
        <v/>
      </c>
      <c r="B71" s="59" t="str">
        <f>IF('Box 6-Rent Increases'!B74&lt;&gt;"",'Box 6-Rent Increases'!B74,"")</f>
        <v/>
      </c>
      <c r="C71" s="73" t="str">
        <f>IF('Box 6-Rent Increases'!$C74&lt;&gt;"",Summary!$B$10,"")</f>
        <v/>
      </c>
      <c r="D71" s="59" t="str">
        <f>IF('Box 6-Rent Increases'!A74&lt;&gt;"",'Box 6-Rent Increases'!A74,"")</f>
        <v/>
      </c>
      <c r="E71" s="73" t="str">
        <f>IF('Box 6-Rent Increases'!$C74&lt;&gt;"","San Jose","")</f>
        <v/>
      </c>
      <c r="F71" s="73" t="str">
        <f>IF('Box 6-Rent Increases'!$C74&lt;&gt;"","CA","")</f>
        <v/>
      </c>
      <c r="G71" s="59" t="str">
        <f>IF('Box 6-Rent Increases'!$C74&lt;&gt;"",Summary!$E$10,"")</f>
        <v/>
      </c>
    </row>
    <row r="72" spans="1:7" x14ac:dyDescent="0.25">
      <c r="A72" s="59" t="str">
        <f>IF('Box 6-Rent Increases'!C75&lt;&gt;"",'Box 6-Rent Increases'!C75,"")</f>
        <v/>
      </c>
      <c r="B72" s="59" t="str">
        <f>IF('Box 6-Rent Increases'!B75&lt;&gt;"",'Box 6-Rent Increases'!B75,"")</f>
        <v/>
      </c>
      <c r="C72" s="73" t="str">
        <f>IF('Box 6-Rent Increases'!$C75&lt;&gt;"",Summary!$B$10,"")</f>
        <v/>
      </c>
      <c r="D72" s="59" t="str">
        <f>IF('Box 6-Rent Increases'!A75&lt;&gt;"",'Box 6-Rent Increases'!A75,"")</f>
        <v/>
      </c>
      <c r="E72" s="73" t="str">
        <f>IF('Box 6-Rent Increases'!$C75&lt;&gt;"","San Jose","")</f>
        <v/>
      </c>
      <c r="F72" s="73" t="str">
        <f>IF('Box 6-Rent Increases'!$C75&lt;&gt;"","CA","")</f>
        <v/>
      </c>
      <c r="G72" s="59" t="str">
        <f>IF('Box 6-Rent Increases'!$C75&lt;&gt;"",Summary!$E$10,"")</f>
        <v/>
      </c>
    </row>
    <row r="73" spans="1:7" x14ac:dyDescent="0.25">
      <c r="A73" s="59" t="str">
        <f>IF('Box 6-Rent Increases'!C76&lt;&gt;"",'Box 6-Rent Increases'!C76,"")</f>
        <v/>
      </c>
      <c r="B73" s="59" t="str">
        <f>IF('Box 6-Rent Increases'!B76&lt;&gt;"",'Box 6-Rent Increases'!B76,"")</f>
        <v/>
      </c>
      <c r="C73" s="73" t="str">
        <f>IF('Box 6-Rent Increases'!$C76&lt;&gt;"",Summary!$B$10,"")</f>
        <v/>
      </c>
      <c r="D73" s="59" t="str">
        <f>IF('Box 6-Rent Increases'!A76&lt;&gt;"",'Box 6-Rent Increases'!A76,"")</f>
        <v/>
      </c>
      <c r="E73" s="73" t="str">
        <f>IF('Box 6-Rent Increases'!$C76&lt;&gt;"","San Jose","")</f>
        <v/>
      </c>
      <c r="F73" s="73" t="str">
        <f>IF('Box 6-Rent Increases'!$C76&lt;&gt;"","CA","")</f>
        <v/>
      </c>
      <c r="G73" s="59" t="str">
        <f>IF('Box 6-Rent Increases'!$C76&lt;&gt;"",Summary!$E$10,"")</f>
        <v/>
      </c>
    </row>
    <row r="74" spans="1:7" x14ac:dyDescent="0.25">
      <c r="A74" s="59" t="str">
        <f>IF('Box 6-Rent Increases'!C77&lt;&gt;"",'Box 6-Rent Increases'!C77,"")</f>
        <v/>
      </c>
      <c r="B74" s="59" t="str">
        <f>IF('Box 6-Rent Increases'!B77&lt;&gt;"",'Box 6-Rent Increases'!B77,"")</f>
        <v/>
      </c>
      <c r="C74" s="73" t="str">
        <f>IF('Box 6-Rent Increases'!$C77&lt;&gt;"",Summary!$B$10,"")</f>
        <v/>
      </c>
      <c r="D74" s="59" t="str">
        <f>IF('Box 6-Rent Increases'!A77&lt;&gt;"",'Box 6-Rent Increases'!A77,"")</f>
        <v/>
      </c>
      <c r="E74" s="73" t="str">
        <f>IF('Box 6-Rent Increases'!$C77&lt;&gt;"","San Jose","")</f>
        <v/>
      </c>
      <c r="F74" s="73" t="str">
        <f>IF('Box 6-Rent Increases'!$C77&lt;&gt;"","CA","")</f>
        <v/>
      </c>
      <c r="G74" s="59" t="str">
        <f>IF('Box 6-Rent Increases'!$C77&lt;&gt;"",Summary!$E$10,"")</f>
        <v/>
      </c>
    </row>
    <row r="75" spans="1:7" x14ac:dyDescent="0.25">
      <c r="A75" s="59" t="str">
        <f>IF('Box 6-Rent Increases'!C78&lt;&gt;"",'Box 6-Rent Increases'!C78,"")</f>
        <v/>
      </c>
      <c r="B75" s="59" t="str">
        <f>IF('Box 6-Rent Increases'!B78&lt;&gt;"",'Box 6-Rent Increases'!B78,"")</f>
        <v/>
      </c>
      <c r="C75" s="73" t="str">
        <f>IF('Box 6-Rent Increases'!$C78&lt;&gt;"",Summary!$B$10,"")</f>
        <v/>
      </c>
      <c r="D75" s="59" t="str">
        <f>IF('Box 6-Rent Increases'!A78&lt;&gt;"",'Box 6-Rent Increases'!A78,"")</f>
        <v/>
      </c>
      <c r="E75" s="73" t="str">
        <f>IF('Box 6-Rent Increases'!$C78&lt;&gt;"","San Jose","")</f>
        <v/>
      </c>
      <c r="F75" s="73" t="str">
        <f>IF('Box 6-Rent Increases'!$C78&lt;&gt;"","CA","")</f>
        <v/>
      </c>
      <c r="G75" s="59" t="str">
        <f>IF('Box 6-Rent Increases'!$C78&lt;&gt;"",Summary!$E$10,"")</f>
        <v/>
      </c>
    </row>
    <row r="76" spans="1:7" x14ac:dyDescent="0.25">
      <c r="A76" s="59" t="str">
        <f>IF('Box 6-Rent Increases'!C79&lt;&gt;"",'Box 6-Rent Increases'!C79,"")</f>
        <v/>
      </c>
      <c r="B76" s="59" t="str">
        <f>IF('Box 6-Rent Increases'!B79&lt;&gt;"",'Box 6-Rent Increases'!B79,"")</f>
        <v/>
      </c>
      <c r="C76" s="73" t="str">
        <f>IF('Box 6-Rent Increases'!$C79&lt;&gt;"",Summary!$B$10,"")</f>
        <v/>
      </c>
      <c r="D76" s="59" t="str">
        <f>IF('Box 6-Rent Increases'!A79&lt;&gt;"",'Box 6-Rent Increases'!A79,"")</f>
        <v/>
      </c>
      <c r="E76" s="73" t="str">
        <f>IF('Box 6-Rent Increases'!$C79&lt;&gt;"","San Jose","")</f>
        <v/>
      </c>
      <c r="F76" s="73" t="str">
        <f>IF('Box 6-Rent Increases'!$C79&lt;&gt;"","CA","")</f>
        <v/>
      </c>
      <c r="G76" s="59" t="str">
        <f>IF('Box 6-Rent Increases'!$C79&lt;&gt;"",Summary!$E$10,"")</f>
        <v/>
      </c>
    </row>
    <row r="77" spans="1:7" x14ac:dyDescent="0.25">
      <c r="A77" s="59" t="str">
        <f>IF('Box 6-Rent Increases'!C80&lt;&gt;"",'Box 6-Rent Increases'!C80,"")</f>
        <v/>
      </c>
      <c r="B77" s="59" t="str">
        <f>IF('Box 6-Rent Increases'!B80&lt;&gt;"",'Box 6-Rent Increases'!B80,"")</f>
        <v/>
      </c>
      <c r="C77" s="73" t="str">
        <f>IF('Box 6-Rent Increases'!$C80&lt;&gt;"",Summary!$B$10,"")</f>
        <v/>
      </c>
      <c r="D77" s="59" t="str">
        <f>IF('Box 6-Rent Increases'!A80&lt;&gt;"",'Box 6-Rent Increases'!A80,"")</f>
        <v/>
      </c>
      <c r="E77" s="73" t="str">
        <f>IF('Box 6-Rent Increases'!$C80&lt;&gt;"","San Jose","")</f>
        <v/>
      </c>
      <c r="F77" s="73" t="str">
        <f>IF('Box 6-Rent Increases'!$C80&lt;&gt;"","CA","")</f>
        <v/>
      </c>
      <c r="G77" s="59" t="str">
        <f>IF('Box 6-Rent Increases'!$C80&lt;&gt;"",Summary!$E$10,"")</f>
        <v/>
      </c>
    </row>
    <row r="78" spans="1:7" x14ac:dyDescent="0.25">
      <c r="A78" s="59" t="str">
        <f>IF('Box 6-Rent Increases'!C81&lt;&gt;"",'Box 6-Rent Increases'!C81,"")</f>
        <v/>
      </c>
      <c r="B78" s="59" t="str">
        <f>IF('Box 6-Rent Increases'!B81&lt;&gt;"",'Box 6-Rent Increases'!B81,"")</f>
        <v/>
      </c>
      <c r="C78" s="73" t="str">
        <f>IF('Box 6-Rent Increases'!$C81&lt;&gt;"",Summary!$B$10,"")</f>
        <v/>
      </c>
      <c r="D78" s="59" t="str">
        <f>IF('Box 6-Rent Increases'!A81&lt;&gt;"",'Box 6-Rent Increases'!A81,"")</f>
        <v/>
      </c>
      <c r="E78" s="73" t="str">
        <f>IF('Box 6-Rent Increases'!$C81&lt;&gt;"","San Jose","")</f>
        <v/>
      </c>
      <c r="F78" s="73" t="str">
        <f>IF('Box 6-Rent Increases'!$C81&lt;&gt;"","CA","")</f>
        <v/>
      </c>
      <c r="G78" s="59" t="str">
        <f>IF('Box 6-Rent Increases'!$C81&lt;&gt;"",Summary!$E$10,"")</f>
        <v/>
      </c>
    </row>
    <row r="79" spans="1:7" x14ac:dyDescent="0.25">
      <c r="A79" s="59" t="str">
        <f>IF('Box 6-Rent Increases'!C82&lt;&gt;"",'Box 6-Rent Increases'!C82,"")</f>
        <v/>
      </c>
      <c r="B79" s="59" t="str">
        <f>IF('Box 6-Rent Increases'!B82&lt;&gt;"",'Box 6-Rent Increases'!B82,"")</f>
        <v/>
      </c>
      <c r="C79" s="73" t="str">
        <f>IF('Box 6-Rent Increases'!$C82&lt;&gt;"",Summary!$B$10,"")</f>
        <v/>
      </c>
      <c r="D79" s="59" t="str">
        <f>IF('Box 6-Rent Increases'!A82&lt;&gt;"",'Box 6-Rent Increases'!A82,"")</f>
        <v/>
      </c>
      <c r="E79" s="73" t="str">
        <f>IF('Box 6-Rent Increases'!$C82&lt;&gt;"","San Jose","")</f>
        <v/>
      </c>
      <c r="F79" s="73" t="str">
        <f>IF('Box 6-Rent Increases'!$C82&lt;&gt;"","CA","")</f>
        <v/>
      </c>
      <c r="G79" s="59" t="str">
        <f>IF('Box 6-Rent Increases'!$C82&lt;&gt;"",Summary!$E$10,"")</f>
        <v/>
      </c>
    </row>
    <row r="80" spans="1:7" x14ac:dyDescent="0.25">
      <c r="A80" s="59" t="str">
        <f>IF('Box 6-Rent Increases'!C83&lt;&gt;"",'Box 6-Rent Increases'!C83,"")</f>
        <v/>
      </c>
      <c r="B80" s="59" t="str">
        <f>IF('Box 6-Rent Increases'!B83&lt;&gt;"",'Box 6-Rent Increases'!B83,"")</f>
        <v/>
      </c>
      <c r="C80" s="73" t="str">
        <f>IF('Box 6-Rent Increases'!$C83&lt;&gt;"",Summary!$B$10,"")</f>
        <v/>
      </c>
      <c r="D80" s="59" t="str">
        <f>IF('Box 6-Rent Increases'!A83&lt;&gt;"",'Box 6-Rent Increases'!A83,"")</f>
        <v/>
      </c>
      <c r="E80" s="73" t="str">
        <f>IF('Box 6-Rent Increases'!$C83&lt;&gt;"","San Jose","")</f>
        <v/>
      </c>
      <c r="F80" s="73" t="str">
        <f>IF('Box 6-Rent Increases'!$C83&lt;&gt;"","CA","")</f>
        <v/>
      </c>
      <c r="G80" s="59" t="str">
        <f>IF('Box 6-Rent Increases'!$C83&lt;&gt;"",Summary!$E$10,"")</f>
        <v/>
      </c>
    </row>
    <row r="81" spans="1:7" x14ac:dyDescent="0.25">
      <c r="A81" s="59" t="str">
        <f>IF('Box 6-Rent Increases'!C84&lt;&gt;"",'Box 6-Rent Increases'!C84,"")</f>
        <v/>
      </c>
      <c r="B81" s="59" t="str">
        <f>IF('Box 6-Rent Increases'!B84&lt;&gt;"",'Box 6-Rent Increases'!B84,"")</f>
        <v/>
      </c>
      <c r="C81" s="73" t="str">
        <f>IF('Box 6-Rent Increases'!$C84&lt;&gt;"",Summary!$B$10,"")</f>
        <v/>
      </c>
      <c r="D81" s="59" t="str">
        <f>IF('Box 6-Rent Increases'!A84&lt;&gt;"",'Box 6-Rent Increases'!A84,"")</f>
        <v/>
      </c>
      <c r="E81" s="73" t="str">
        <f>IF('Box 6-Rent Increases'!$C84&lt;&gt;"","San Jose","")</f>
        <v/>
      </c>
      <c r="F81" s="73" t="str">
        <f>IF('Box 6-Rent Increases'!$C84&lt;&gt;"","CA","")</f>
        <v/>
      </c>
      <c r="G81" s="59" t="str">
        <f>IF('Box 6-Rent Increases'!$C84&lt;&gt;"",Summary!$E$10,"")</f>
        <v/>
      </c>
    </row>
    <row r="82" spans="1:7" x14ac:dyDescent="0.25">
      <c r="A82" s="59" t="str">
        <f>IF('Box 6-Rent Increases'!C85&lt;&gt;"",'Box 6-Rent Increases'!C85,"")</f>
        <v/>
      </c>
      <c r="B82" s="59" t="str">
        <f>IF('Box 6-Rent Increases'!B85&lt;&gt;"",'Box 6-Rent Increases'!B85,"")</f>
        <v/>
      </c>
      <c r="C82" s="73" t="str">
        <f>IF('Box 6-Rent Increases'!$C85&lt;&gt;"",Summary!$B$10,"")</f>
        <v/>
      </c>
      <c r="D82" s="59" t="str">
        <f>IF('Box 6-Rent Increases'!A85&lt;&gt;"",'Box 6-Rent Increases'!A85,"")</f>
        <v/>
      </c>
      <c r="E82" s="73" t="str">
        <f>IF('Box 6-Rent Increases'!$C85&lt;&gt;"","San Jose","")</f>
        <v/>
      </c>
      <c r="F82" s="73" t="str">
        <f>IF('Box 6-Rent Increases'!$C85&lt;&gt;"","CA","")</f>
        <v/>
      </c>
      <c r="G82" s="59" t="str">
        <f>IF('Box 6-Rent Increases'!$C85&lt;&gt;"",Summary!$E$10,"")</f>
        <v/>
      </c>
    </row>
    <row r="83" spans="1:7" x14ac:dyDescent="0.25">
      <c r="A83" s="59" t="str">
        <f>IF('Box 6-Rent Increases'!C86&lt;&gt;"",'Box 6-Rent Increases'!C86,"")</f>
        <v/>
      </c>
      <c r="B83" s="59" t="str">
        <f>IF('Box 6-Rent Increases'!B86&lt;&gt;"",'Box 6-Rent Increases'!B86,"")</f>
        <v/>
      </c>
      <c r="C83" s="73" t="str">
        <f>IF('Box 6-Rent Increases'!$C86&lt;&gt;"",Summary!$B$10,"")</f>
        <v/>
      </c>
      <c r="D83" s="59" t="str">
        <f>IF('Box 6-Rent Increases'!A86&lt;&gt;"",'Box 6-Rent Increases'!A86,"")</f>
        <v/>
      </c>
      <c r="E83" s="73" t="str">
        <f>IF('Box 6-Rent Increases'!$C86&lt;&gt;"","San Jose","")</f>
        <v/>
      </c>
      <c r="F83" s="73" t="str">
        <f>IF('Box 6-Rent Increases'!$C86&lt;&gt;"","CA","")</f>
        <v/>
      </c>
      <c r="G83" s="59" t="str">
        <f>IF('Box 6-Rent Increases'!$C86&lt;&gt;"",Summary!$E$10,"")</f>
        <v/>
      </c>
    </row>
    <row r="84" spans="1:7" x14ac:dyDescent="0.25">
      <c r="A84" s="59" t="str">
        <f>IF('Box 6-Rent Increases'!C87&lt;&gt;"",'Box 6-Rent Increases'!C87,"")</f>
        <v/>
      </c>
      <c r="B84" s="59" t="str">
        <f>IF('Box 6-Rent Increases'!B87&lt;&gt;"",'Box 6-Rent Increases'!B87,"")</f>
        <v/>
      </c>
      <c r="C84" s="73" t="str">
        <f>IF('Box 6-Rent Increases'!$C87&lt;&gt;"",Summary!$B$10,"")</f>
        <v/>
      </c>
      <c r="D84" s="59" t="str">
        <f>IF('Box 6-Rent Increases'!A87&lt;&gt;"",'Box 6-Rent Increases'!A87,"")</f>
        <v/>
      </c>
      <c r="E84" s="73" t="str">
        <f>IF('Box 6-Rent Increases'!$C87&lt;&gt;"","San Jose","")</f>
        <v/>
      </c>
      <c r="F84" s="73" t="str">
        <f>IF('Box 6-Rent Increases'!$C87&lt;&gt;"","CA","")</f>
        <v/>
      </c>
      <c r="G84" s="59" t="str">
        <f>IF('Box 6-Rent Increases'!$C87&lt;&gt;"",Summary!$E$10,"")</f>
        <v/>
      </c>
    </row>
    <row r="85" spans="1:7" x14ac:dyDescent="0.25">
      <c r="A85" s="59" t="str">
        <f>IF('Box 6-Rent Increases'!C88&lt;&gt;"",'Box 6-Rent Increases'!C88,"")</f>
        <v/>
      </c>
      <c r="B85" s="59" t="str">
        <f>IF('Box 6-Rent Increases'!B88&lt;&gt;"",'Box 6-Rent Increases'!B88,"")</f>
        <v/>
      </c>
      <c r="C85" s="73" t="str">
        <f>IF('Box 6-Rent Increases'!$C88&lt;&gt;"",Summary!$B$10,"")</f>
        <v/>
      </c>
      <c r="D85" s="59" t="str">
        <f>IF('Box 6-Rent Increases'!A88&lt;&gt;"",'Box 6-Rent Increases'!A88,"")</f>
        <v/>
      </c>
      <c r="E85" s="73" t="str">
        <f>IF('Box 6-Rent Increases'!$C88&lt;&gt;"","San Jose","")</f>
        <v/>
      </c>
      <c r="F85" s="73" t="str">
        <f>IF('Box 6-Rent Increases'!$C88&lt;&gt;"","CA","")</f>
        <v/>
      </c>
      <c r="G85" s="59" t="str">
        <f>IF('Box 6-Rent Increases'!$C88&lt;&gt;"",Summary!$E$10,"")</f>
        <v/>
      </c>
    </row>
    <row r="86" spans="1:7" x14ac:dyDescent="0.25">
      <c r="A86" s="59" t="str">
        <f>IF('Box 6-Rent Increases'!C89&lt;&gt;"",'Box 6-Rent Increases'!C89,"")</f>
        <v/>
      </c>
      <c r="B86" s="59" t="str">
        <f>IF('Box 6-Rent Increases'!B89&lt;&gt;"",'Box 6-Rent Increases'!B89,"")</f>
        <v/>
      </c>
      <c r="C86" s="73" t="str">
        <f>IF('Box 6-Rent Increases'!$C89&lt;&gt;"",Summary!$B$10,"")</f>
        <v/>
      </c>
      <c r="D86" s="59" t="str">
        <f>IF('Box 6-Rent Increases'!A89&lt;&gt;"",'Box 6-Rent Increases'!A89,"")</f>
        <v/>
      </c>
      <c r="E86" s="73" t="str">
        <f>IF('Box 6-Rent Increases'!$C89&lt;&gt;"","San Jose","")</f>
        <v/>
      </c>
      <c r="F86" s="73" t="str">
        <f>IF('Box 6-Rent Increases'!$C89&lt;&gt;"","CA","")</f>
        <v/>
      </c>
      <c r="G86" s="59" t="str">
        <f>IF('Box 6-Rent Increases'!$C89&lt;&gt;"",Summary!$E$10,"")</f>
        <v/>
      </c>
    </row>
    <row r="87" spans="1:7" x14ac:dyDescent="0.25">
      <c r="A87" s="59" t="str">
        <f>IF('Box 6-Rent Increases'!C90&lt;&gt;"",'Box 6-Rent Increases'!C90,"")</f>
        <v/>
      </c>
      <c r="B87" s="59" t="str">
        <f>IF('Box 6-Rent Increases'!B90&lt;&gt;"",'Box 6-Rent Increases'!B90,"")</f>
        <v/>
      </c>
      <c r="C87" s="73" t="str">
        <f>IF('Box 6-Rent Increases'!$C90&lt;&gt;"",Summary!$B$10,"")</f>
        <v/>
      </c>
      <c r="D87" s="59" t="str">
        <f>IF('Box 6-Rent Increases'!A90&lt;&gt;"",'Box 6-Rent Increases'!A90,"")</f>
        <v/>
      </c>
      <c r="E87" s="73" t="str">
        <f>IF('Box 6-Rent Increases'!$C90&lt;&gt;"","San Jose","")</f>
        <v/>
      </c>
      <c r="F87" s="73" t="str">
        <f>IF('Box 6-Rent Increases'!$C90&lt;&gt;"","CA","")</f>
        <v/>
      </c>
      <c r="G87" s="59" t="str">
        <f>IF('Box 6-Rent Increases'!$C90&lt;&gt;"",Summary!$E$10,"")</f>
        <v/>
      </c>
    </row>
    <row r="88" spans="1:7" x14ac:dyDescent="0.25">
      <c r="A88" s="59" t="str">
        <f>IF('Box 6-Rent Increases'!C91&lt;&gt;"",'Box 6-Rent Increases'!C91,"")</f>
        <v/>
      </c>
      <c r="B88" s="59" t="str">
        <f>IF('Box 6-Rent Increases'!B91&lt;&gt;"",'Box 6-Rent Increases'!B91,"")</f>
        <v/>
      </c>
      <c r="C88" s="73" t="str">
        <f>IF('Box 6-Rent Increases'!$C91&lt;&gt;"",Summary!$B$10,"")</f>
        <v/>
      </c>
      <c r="D88" s="59" t="str">
        <f>IF('Box 6-Rent Increases'!A91&lt;&gt;"",'Box 6-Rent Increases'!A91,"")</f>
        <v/>
      </c>
      <c r="E88" s="73" t="str">
        <f>IF('Box 6-Rent Increases'!$C91&lt;&gt;"","San Jose","")</f>
        <v/>
      </c>
      <c r="F88" s="73" t="str">
        <f>IF('Box 6-Rent Increases'!$C91&lt;&gt;"","CA","")</f>
        <v/>
      </c>
      <c r="G88" s="59" t="str">
        <f>IF('Box 6-Rent Increases'!$C91&lt;&gt;"",Summary!$E$10,"")</f>
        <v/>
      </c>
    </row>
    <row r="89" spans="1:7" x14ac:dyDescent="0.25">
      <c r="A89" s="59" t="str">
        <f>IF('Box 6-Rent Increases'!C92&lt;&gt;"",'Box 6-Rent Increases'!C92,"")</f>
        <v/>
      </c>
      <c r="B89" s="59" t="str">
        <f>IF('Box 6-Rent Increases'!B92&lt;&gt;"",'Box 6-Rent Increases'!B92,"")</f>
        <v/>
      </c>
      <c r="C89" s="73" t="str">
        <f>IF('Box 6-Rent Increases'!$C92&lt;&gt;"",Summary!$B$10,"")</f>
        <v/>
      </c>
      <c r="D89" s="59" t="str">
        <f>IF('Box 6-Rent Increases'!A92&lt;&gt;"",'Box 6-Rent Increases'!A92,"")</f>
        <v/>
      </c>
      <c r="E89" s="73" t="str">
        <f>IF('Box 6-Rent Increases'!$C92&lt;&gt;"","San Jose","")</f>
        <v/>
      </c>
      <c r="F89" s="73" t="str">
        <f>IF('Box 6-Rent Increases'!$C92&lt;&gt;"","CA","")</f>
        <v/>
      </c>
      <c r="G89" s="59" t="str">
        <f>IF('Box 6-Rent Increases'!$C92&lt;&gt;"",Summary!$E$10,"")</f>
        <v/>
      </c>
    </row>
    <row r="90" spans="1:7" x14ac:dyDescent="0.25">
      <c r="A90" s="59" t="str">
        <f>IF('Box 6-Rent Increases'!C93&lt;&gt;"",'Box 6-Rent Increases'!C93,"")</f>
        <v/>
      </c>
      <c r="B90" s="59" t="str">
        <f>IF('Box 6-Rent Increases'!B93&lt;&gt;"",'Box 6-Rent Increases'!B93,"")</f>
        <v/>
      </c>
      <c r="C90" s="73" t="str">
        <f>IF('Box 6-Rent Increases'!$C93&lt;&gt;"",Summary!$B$10,"")</f>
        <v/>
      </c>
      <c r="D90" s="59" t="str">
        <f>IF('Box 6-Rent Increases'!A93&lt;&gt;"",'Box 6-Rent Increases'!A93,"")</f>
        <v/>
      </c>
      <c r="E90" s="73" t="str">
        <f>IF('Box 6-Rent Increases'!$C93&lt;&gt;"","San Jose","")</f>
        <v/>
      </c>
      <c r="F90" s="73" t="str">
        <f>IF('Box 6-Rent Increases'!$C93&lt;&gt;"","CA","")</f>
        <v/>
      </c>
      <c r="G90" s="59" t="str">
        <f>IF('Box 6-Rent Increases'!$C93&lt;&gt;"",Summary!$E$10,"")</f>
        <v/>
      </c>
    </row>
    <row r="91" spans="1:7" x14ac:dyDescent="0.25">
      <c r="A91" s="59" t="str">
        <f>IF('Box 6-Rent Increases'!C94&lt;&gt;"",'Box 6-Rent Increases'!C94,"")</f>
        <v/>
      </c>
      <c r="B91" s="59" t="str">
        <f>IF('Box 6-Rent Increases'!B94&lt;&gt;"",'Box 6-Rent Increases'!B94,"")</f>
        <v/>
      </c>
      <c r="C91" s="73" t="str">
        <f>IF('Box 6-Rent Increases'!$C94&lt;&gt;"",Summary!$B$10,"")</f>
        <v/>
      </c>
      <c r="D91" s="59" t="str">
        <f>IF('Box 6-Rent Increases'!A94&lt;&gt;"",'Box 6-Rent Increases'!A94,"")</f>
        <v/>
      </c>
      <c r="E91" s="73" t="str">
        <f>IF('Box 6-Rent Increases'!$C94&lt;&gt;"","San Jose","")</f>
        <v/>
      </c>
      <c r="F91" s="73" t="str">
        <f>IF('Box 6-Rent Increases'!$C94&lt;&gt;"","CA","")</f>
        <v/>
      </c>
      <c r="G91" s="59" t="str">
        <f>IF('Box 6-Rent Increases'!$C94&lt;&gt;"",Summary!$E$10,"")</f>
        <v/>
      </c>
    </row>
    <row r="92" spans="1:7" x14ac:dyDescent="0.25">
      <c r="A92" s="59" t="str">
        <f>IF('Box 6-Rent Increases'!C95&lt;&gt;"",'Box 6-Rent Increases'!C95,"")</f>
        <v/>
      </c>
      <c r="B92" s="59" t="str">
        <f>IF('Box 6-Rent Increases'!B95&lt;&gt;"",'Box 6-Rent Increases'!B95,"")</f>
        <v/>
      </c>
      <c r="C92" s="73" t="str">
        <f>IF('Box 6-Rent Increases'!$C95&lt;&gt;"",Summary!$B$10,"")</f>
        <v/>
      </c>
      <c r="D92" s="59" t="str">
        <f>IF('Box 6-Rent Increases'!A95&lt;&gt;"",'Box 6-Rent Increases'!A95,"")</f>
        <v/>
      </c>
      <c r="E92" s="73" t="str">
        <f>IF('Box 6-Rent Increases'!$C95&lt;&gt;"","San Jose","")</f>
        <v/>
      </c>
      <c r="F92" s="73" t="str">
        <f>IF('Box 6-Rent Increases'!$C95&lt;&gt;"","CA","")</f>
        <v/>
      </c>
      <c r="G92" s="59" t="str">
        <f>IF('Box 6-Rent Increases'!$C95&lt;&gt;"",Summary!$E$10,"")</f>
        <v/>
      </c>
    </row>
    <row r="93" spans="1:7" x14ac:dyDescent="0.25">
      <c r="A93" s="59" t="str">
        <f>IF('Box 6-Rent Increases'!C96&lt;&gt;"",'Box 6-Rent Increases'!C96,"")</f>
        <v/>
      </c>
      <c r="B93" s="59" t="str">
        <f>IF('Box 6-Rent Increases'!B96&lt;&gt;"",'Box 6-Rent Increases'!B96,"")</f>
        <v/>
      </c>
      <c r="C93" s="73" t="str">
        <f>IF('Box 6-Rent Increases'!$C96&lt;&gt;"",Summary!$B$10,"")</f>
        <v/>
      </c>
      <c r="D93" s="59" t="str">
        <f>IF('Box 6-Rent Increases'!A96&lt;&gt;"",'Box 6-Rent Increases'!A96,"")</f>
        <v/>
      </c>
      <c r="E93" s="73" t="str">
        <f>IF('Box 6-Rent Increases'!$C96&lt;&gt;"","San Jose","")</f>
        <v/>
      </c>
      <c r="F93" s="73" t="str">
        <f>IF('Box 6-Rent Increases'!$C96&lt;&gt;"","CA","")</f>
        <v/>
      </c>
      <c r="G93" s="59" t="str">
        <f>IF('Box 6-Rent Increases'!$C96&lt;&gt;"",Summary!$E$10,"")</f>
        <v/>
      </c>
    </row>
    <row r="94" spans="1:7" x14ac:dyDescent="0.25">
      <c r="A94" s="59" t="str">
        <f>IF('Box 6-Rent Increases'!C97&lt;&gt;"",'Box 6-Rent Increases'!C97,"")</f>
        <v/>
      </c>
      <c r="B94" s="59" t="str">
        <f>IF('Box 6-Rent Increases'!B97&lt;&gt;"",'Box 6-Rent Increases'!B97,"")</f>
        <v/>
      </c>
      <c r="C94" s="73" t="str">
        <f>IF('Box 6-Rent Increases'!$C97&lt;&gt;"",Summary!$B$10,"")</f>
        <v/>
      </c>
      <c r="D94" s="59" t="str">
        <f>IF('Box 6-Rent Increases'!A97&lt;&gt;"",'Box 6-Rent Increases'!A97,"")</f>
        <v/>
      </c>
      <c r="E94" s="73" t="str">
        <f>IF('Box 6-Rent Increases'!$C97&lt;&gt;"","San Jose","")</f>
        <v/>
      </c>
      <c r="F94" s="73" t="str">
        <f>IF('Box 6-Rent Increases'!$C97&lt;&gt;"","CA","")</f>
        <v/>
      </c>
      <c r="G94" s="59" t="str">
        <f>IF('Box 6-Rent Increases'!$C97&lt;&gt;"",Summary!$E$10,"")</f>
        <v/>
      </c>
    </row>
    <row r="95" spans="1:7" x14ac:dyDescent="0.25">
      <c r="A95" s="59" t="str">
        <f>IF('Box 6-Rent Increases'!C98&lt;&gt;"",'Box 6-Rent Increases'!C98,"")</f>
        <v/>
      </c>
      <c r="B95" s="59" t="str">
        <f>IF('Box 6-Rent Increases'!B98&lt;&gt;"",'Box 6-Rent Increases'!B98,"")</f>
        <v/>
      </c>
      <c r="C95" s="73" t="str">
        <f>IF('Box 6-Rent Increases'!$C98&lt;&gt;"",Summary!$B$10,"")</f>
        <v/>
      </c>
      <c r="D95" s="59" t="str">
        <f>IF('Box 6-Rent Increases'!A98&lt;&gt;"",'Box 6-Rent Increases'!A98,"")</f>
        <v/>
      </c>
      <c r="E95" s="73" t="str">
        <f>IF('Box 6-Rent Increases'!$C98&lt;&gt;"","San Jose","")</f>
        <v/>
      </c>
      <c r="F95" s="73" t="str">
        <f>IF('Box 6-Rent Increases'!$C98&lt;&gt;"","CA","")</f>
        <v/>
      </c>
      <c r="G95" s="59" t="str">
        <f>IF('Box 6-Rent Increases'!$C98&lt;&gt;"",Summary!$E$10,"")</f>
        <v/>
      </c>
    </row>
    <row r="96" spans="1:7" x14ac:dyDescent="0.25">
      <c r="A96" s="59" t="str">
        <f>IF('Box 6-Rent Increases'!C99&lt;&gt;"",'Box 6-Rent Increases'!C99,"")</f>
        <v/>
      </c>
      <c r="B96" s="59" t="str">
        <f>IF('Box 6-Rent Increases'!B99&lt;&gt;"",'Box 6-Rent Increases'!B99,"")</f>
        <v/>
      </c>
      <c r="C96" s="73" t="str">
        <f>IF('Box 6-Rent Increases'!$C99&lt;&gt;"",Summary!$B$10,"")</f>
        <v/>
      </c>
      <c r="D96" s="59" t="str">
        <f>IF('Box 6-Rent Increases'!A99&lt;&gt;"",'Box 6-Rent Increases'!A99,"")</f>
        <v/>
      </c>
      <c r="E96" s="73" t="str">
        <f>IF('Box 6-Rent Increases'!$C99&lt;&gt;"","San Jose","")</f>
        <v/>
      </c>
      <c r="F96" s="73" t="str">
        <f>IF('Box 6-Rent Increases'!$C99&lt;&gt;"","CA","")</f>
        <v/>
      </c>
      <c r="G96" s="59" t="str">
        <f>IF('Box 6-Rent Increases'!$C99&lt;&gt;"",Summary!$E$10,"")</f>
        <v/>
      </c>
    </row>
    <row r="97" spans="1:7" x14ac:dyDescent="0.25">
      <c r="A97" s="59" t="str">
        <f>IF('Box 6-Rent Increases'!C100&lt;&gt;"",'Box 6-Rent Increases'!C100,"")</f>
        <v/>
      </c>
      <c r="B97" s="59" t="str">
        <f>IF('Box 6-Rent Increases'!B100&lt;&gt;"",'Box 6-Rent Increases'!B100,"")</f>
        <v/>
      </c>
      <c r="C97" s="73" t="str">
        <f>IF('Box 6-Rent Increases'!$C100&lt;&gt;"",Summary!$B$10,"")</f>
        <v/>
      </c>
      <c r="D97" s="59" t="str">
        <f>IF('Box 6-Rent Increases'!A100&lt;&gt;"",'Box 6-Rent Increases'!A100,"")</f>
        <v/>
      </c>
      <c r="E97" s="73" t="str">
        <f>IF('Box 6-Rent Increases'!$C100&lt;&gt;"","San Jose","")</f>
        <v/>
      </c>
      <c r="F97" s="73" t="str">
        <f>IF('Box 6-Rent Increases'!$C100&lt;&gt;"","CA","")</f>
        <v/>
      </c>
      <c r="G97" s="59" t="str">
        <f>IF('Box 6-Rent Increases'!$C100&lt;&gt;"",Summary!$E$10,"")</f>
        <v/>
      </c>
    </row>
    <row r="98" spans="1:7" x14ac:dyDescent="0.25">
      <c r="A98" s="59" t="str">
        <f>IF('Box 6-Rent Increases'!C101&lt;&gt;"",'Box 6-Rent Increases'!C101,"")</f>
        <v/>
      </c>
      <c r="B98" s="59" t="str">
        <f>IF('Box 6-Rent Increases'!B101&lt;&gt;"",'Box 6-Rent Increases'!B101,"")</f>
        <v/>
      </c>
      <c r="C98" s="73" t="str">
        <f>IF('Box 6-Rent Increases'!$C101&lt;&gt;"",Summary!$B$10,"")</f>
        <v/>
      </c>
      <c r="D98" s="59" t="str">
        <f>IF('Box 6-Rent Increases'!A101&lt;&gt;"",'Box 6-Rent Increases'!A101,"")</f>
        <v/>
      </c>
      <c r="E98" s="73" t="str">
        <f>IF('Box 6-Rent Increases'!$C101&lt;&gt;"","San Jose","")</f>
        <v/>
      </c>
      <c r="F98" s="73" t="str">
        <f>IF('Box 6-Rent Increases'!$C101&lt;&gt;"","CA","")</f>
        <v/>
      </c>
      <c r="G98" s="59" t="str">
        <f>IF('Box 6-Rent Increases'!$C101&lt;&gt;"",Summary!$E$10,"")</f>
        <v/>
      </c>
    </row>
    <row r="99" spans="1:7" x14ac:dyDescent="0.25">
      <c r="A99" s="59" t="str">
        <f>IF('Box 6-Rent Increases'!C102&lt;&gt;"",'Box 6-Rent Increases'!C102,"")</f>
        <v/>
      </c>
      <c r="B99" s="59" t="str">
        <f>IF('Box 6-Rent Increases'!B102&lt;&gt;"",'Box 6-Rent Increases'!B102,"")</f>
        <v/>
      </c>
      <c r="C99" s="73" t="str">
        <f>IF('Box 6-Rent Increases'!$C102&lt;&gt;"",Summary!$B$10,"")</f>
        <v/>
      </c>
      <c r="D99" s="59" t="str">
        <f>IF('Box 6-Rent Increases'!A102&lt;&gt;"",'Box 6-Rent Increases'!A102,"")</f>
        <v/>
      </c>
      <c r="E99" s="73" t="str">
        <f>IF('Box 6-Rent Increases'!$C102&lt;&gt;"","San Jose","")</f>
        <v/>
      </c>
      <c r="F99" s="73" t="str">
        <f>IF('Box 6-Rent Increases'!$C102&lt;&gt;"","CA","")</f>
        <v/>
      </c>
      <c r="G99" s="59" t="str">
        <f>IF('Box 6-Rent Increases'!$C102&lt;&gt;"",Summary!$E$10,"")</f>
        <v/>
      </c>
    </row>
    <row r="100" spans="1:7" x14ac:dyDescent="0.25">
      <c r="A100" s="59" t="str">
        <f>IF('Box 6-Rent Increases'!C103&lt;&gt;"",'Box 6-Rent Increases'!C103,"")</f>
        <v/>
      </c>
      <c r="B100" s="59" t="str">
        <f>IF('Box 6-Rent Increases'!B103&lt;&gt;"",'Box 6-Rent Increases'!B103,"")</f>
        <v/>
      </c>
      <c r="C100" s="73" t="str">
        <f>IF('Box 6-Rent Increases'!$C103&lt;&gt;"",Summary!$B$10,"")</f>
        <v/>
      </c>
      <c r="D100" s="59" t="str">
        <f>IF('Box 6-Rent Increases'!A103&lt;&gt;"",'Box 6-Rent Increases'!A103,"")</f>
        <v/>
      </c>
      <c r="E100" s="73" t="str">
        <f>IF('Box 6-Rent Increases'!$C103&lt;&gt;"","San Jose","")</f>
        <v/>
      </c>
      <c r="F100" s="73" t="str">
        <f>IF('Box 6-Rent Increases'!$C103&lt;&gt;"","CA","")</f>
        <v/>
      </c>
      <c r="G100" s="59" t="str">
        <f>IF('Box 6-Rent Increases'!$C103&lt;&gt;"",Summary!$E$10,"")</f>
        <v/>
      </c>
    </row>
    <row r="101" spans="1:7" x14ac:dyDescent="0.25">
      <c r="A101" s="59" t="str">
        <f>IF('Box 6-Rent Increases'!C104&lt;&gt;"",'Box 6-Rent Increases'!C104,"")</f>
        <v/>
      </c>
      <c r="B101" s="59" t="str">
        <f>IF('Box 6-Rent Increases'!B104&lt;&gt;"",'Box 6-Rent Increases'!B104,"")</f>
        <v/>
      </c>
      <c r="C101" s="73" t="str">
        <f>IF('Box 6-Rent Increases'!$C104&lt;&gt;"",Summary!$B$10,"")</f>
        <v/>
      </c>
      <c r="D101" s="59" t="str">
        <f>IF('Box 6-Rent Increases'!A104&lt;&gt;"",'Box 6-Rent Increases'!A104,"")</f>
        <v/>
      </c>
      <c r="E101" s="73" t="str">
        <f>IF('Box 6-Rent Increases'!$C104&lt;&gt;"","San Jose","")</f>
        <v/>
      </c>
      <c r="F101" s="73" t="str">
        <f>IF('Box 6-Rent Increases'!$C104&lt;&gt;"","CA","")</f>
        <v/>
      </c>
      <c r="G101" s="59" t="str">
        <f>IF('Box 6-Rent Increases'!$C104&lt;&gt;"",Summary!$E$10,"")</f>
        <v/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126"/>
  <sheetViews>
    <sheetView topLeftCell="C16" zoomScaleNormal="100" workbookViewId="0">
      <selection activeCell="K16" sqref="K1:Z1048576"/>
    </sheetView>
  </sheetViews>
  <sheetFormatPr defaultRowHeight="15" x14ac:dyDescent="0.25"/>
  <cols>
    <col min="1" max="1" width="5.28515625" style="472" customWidth="1"/>
    <col min="2" max="2" width="13.28515625" customWidth="1"/>
    <col min="3" max="3" width="12.5703125" customWidth="1"/>
    <col min="4" max="4" width="30.5703125" customWidth="1"/>
    <col min="5" max="5" width="15.7109375" style="2" customWidth="1"/>
    <col min="6" max="6" width="12.28515625" style="1" customWidth="1"/>
    <col min="7" max="7" width="11.85546875" style="1" customWidth="1"/>
    <col min="8" max="8" width="12.7109375" style="1" customWidth="1"/>
    <col min="9" max="9" width="5.140625" customWidth="1"/>
    <col min="11" max="11" width="6.140625" style="472" hidden="1" customWidth="1"/>
    <col min="12" max="12" width="16.85546875" hidden="1" customWidth="1"/>
    <col min="13" max="13" width="16" hidden="1" customWidth="1"/>
    <col min="14" max="14" width="15" hidden="1" customWidth="1"/>
    <col min="15" max="15" width="13.5703125" hidden="1" customWidth="1"/>
    <col min="16" max="16" width="12.7109375" hidden="1" customWidth="1"/>
    <col min="17" max="17" width="8.7109375" hidden="1" customWidth="1"/>
    <col min="18" max="26" width="0" hidden="1" customWidth="1"/>
  </cols>
  <sheetData>
    <row r="1" spans="1:25" ht="15.75" x14ac:dyDescent="0.25">
      <c r="A1" s="594" t="s">
        <v>148</v>
      </c>
      <c r="B1" s="595"/>
      <c r="C1" s="595"/>
      <c r="D1" s="595"/>
      <c r="E1" s="595"/>
      <c r="F1" s="595"/>
      <c r="G1" s="595"/>
      <c r="H1" s="595"/>
      <c r="I1" s="596"/>
      <c r="K1" s="597"/>
      <c r="L1" s="598"/>
      <c r="M1" s="598"/>
      <c r="N1" s="598"/>
      <c r="O1" s="598"/>
      <c r="P1" s="598"/>
      <c r="Q1" s="598"/>
      <c r="R1" s="354"/>
      <c r="S1" s="354"/>
      <c r="T1" s="354"/>
      <c r="U1" s="354"/>
      <c r="V1" s="354"/>
      <c r="W1" s="354"/>
      <c r="X1" s="354"/>
      <c r="Y1" s="355"/>
    </row>
    <row r="2" spans="1:25" ht="15.75" x14ac:dyDescent="0.25">
      <c r="A2" s="407"/>
      <c r="B2" s="408"/>
      <c r="C2" s="408"/>
      <c r="D2" s="408"/>
      <c r="E2" s="408"/>
      <c r="F2" s="411"/>
      <c r="G2" s="601"/>
      <c r="H2" s="601"/>
      <c r="I2" s="409"/>
      <c r="K2" s="464"/>
      <c r="L2" s="410"/>
      <c r="M2" s="410"/>
      <c r="N2" s="410"/>
      <c r="O2" s="410"/>
      <c r="P2" s="410"/>
      <c r="Q2" s="410"/>
      <c r="R2" s="416"/>
      <c r="S2" s="416"/>
      <c r="T2" s="416"/>
      <c r="U2" s="416"/>
      <c r="V2" s="416"/>
      <c r="W2" s="416"/>
      <c r="X2" s="416"/>
      <c r="Y2" s="417"/>
    </row>
    <row r="3" spans="1:25" ht="16.5" customHeight="1" x14ac:dyDescent="0.25">
      <c r="A3" s="467"/>
      <c r="B3" s="317" t="s">
        <v>182</v>
      </c>
      <c r="C3" s="12"/>
      <c r="D3" s="12"/>
      <c r="E3" s="14"/>
      <c r="F3" s="12"/>
      <c r="G3" s="12"/>
      <c r="H3" s="12"/>
      <c r="I3" s="68"/>
      <c r="K3" s="599" t="s">
        <v>172</v>
      </c>
      <c r="L3" s="600"/>
      <c r="M3" s="600"/>
      <c r="N3" s="600"/>
      <c r="O3" s="600"/>
      <c r="P3" s="600"/>
      <c r="Q3" s="600"/>
      <c r="R3" s="362"/>
      <c r="S3" s="362"/>
      <c r="T3" s="362"/>
      <c r="U3" s="362"/>
      <c r="V3" s="362"/>
      <c r="W3" s="362"/>
      <c r="X3" s="362"/>
      <c r="Y3" s="363"/>
    </row>
    <row r="4" spans="1:25" ht="69" customHeight="1" x14ac:dyDescent="0.25">
      <c r="A4" s="107" t="s">
        <v>149</v>
      </c>
      <c r="B4" s="107" t="s">
        <v>193</v>
      </c>
      <c r="C4" s="107" t="s">
        <v>194</v>
      </c>
      <c r="D4" s="107" t="s">
        <v>173</v>
      </c>
      <c r="E4" s="108" t="s">
        <v>6</v>
      </c>
      <c r="F4" s="109" t="s">
        <v>4</v>
      </c>
      <c r="G4" s="109" t="s">
        <v>118</v>
      </c>
      <c r="H4" s="109" t="s">
        <v>5</v>
      </c>
      <c r="I4" s="68"/>
      <c r="J4" s="370"/>
      <c r="K4" s="403" t="s">
        <v>149</v>
      </c>
      <c r="L4" s="404" t="s">
        <v>117</v>
      </c>
      <c r="M4" s="404" t="s">
        <v>3</v>
      </c>
      <c r="N4" s="401" t="s">
        <v>4</v>
      </c>
      <c r="O4" s="401" t="s">
        <v>118</v>
      </c>
      <c r="P4" s="401" t="s">
        <v>5</v>
      </c>
      <c r="Q4" s="392"/>
      <c r="S4" s="84" t="s">
        <v>122</v>
      </c>
    </row>
    <row r="5" spans="1:25" x14ac:dyDescent="0.25">
      <c r="A5" s="477"/>
      <c r="B5" s="43"/>
      <c r="C5" s="105"/>
      <c r="D5" s="105"/>
      <c r="E5" s="106"/>
      <c r="F5" s="44"/>
      <c r="G5" s="44"/>
      <c r="H5" s="34">
        <f t="shared" ref="H5:H36" si="0">G5+F5</f>
        <v>0</v>
      </c>
      <c r="I5" s="68"/>
      <c r="K5" s="477" t="str">
        <f t="shared" ref="K5:K36" si="1">IF(A5="","",A5)</f>
        <v/>
      </c>
      <c r="L5" s="236"/>
      <c r="M5" s="106"/>
      <c r="N5" s="44"/>
      <c r="O5" s="44"/>
      <c r="P5" s="80">
        <f>O5+N5</f>
        <v>0</v>
      </c>
      <c r="Q5" s="392"/>
      <c r="S5" s="591"/>
      <c r="T5" s="592"/>
      <c r="U5" s="592"/>
      <c r="V5" s="592"/>
      <c r="W5" s="592"/>
      <c r="X5" s="592"/>
      <c r="Y5" s="593"/>
    </row>
    <row r="6" spans="1:25" x14ac:dyDescent="0.25">
      <c r="A6" s="477"/>
      <c r="B6" s="43"/>
      <c r="C6" s="105"/>
      <c r="D6" s="105"/>
      <c r="E6" s="106"/>
      <c r="F6" s="44"/>
      <c r="G6" s="44"/>
      <c r="H6" s="34">
        <f t="shared" si="0"/>
        <v>0</v>
      </c>
      <c r="I6" s="68"/>
      <c r="K6" s="477" t="str">
        <f t="shared" si="1"/>
        <v/>
      </c>
      <c r="L6" s="236"/>
      <c r="M6" s="106"/>
      <c r="N6" s="44"/>
      <c r="O6" s="44"/>
      <c r="P6" s="80">
        <f t="shared" ref="P6:P69" si="2">O6+N6</f>
        <v>0</v>
      </c>
      <c r="Q6" s="392"/>
      <c r="S6" s="591"/>
      <c r="T6" s="592"/>
      <c r="U6" s="592"/>
      <c r="V6" s="592"/>
      <c r="W6" s="592"/>
      <c r="X6" s="592"/>
      <c r="Y6" s="593"/>
    </row>
    <row r="7" spans="1:25" x14ac:dyDescent="0.25">
      <c r="A7" s="477"/>
      <c r="B7" s="43"/>
      <c r="C7" s="105"/>
      <c r="D7" s="105"/>
      <c r="E7" s="106"/>
      <c r="F7" s="44"/>
      <c r="G7" s="44"/>
      <c r="H7" s="34">
        <f t="shared" si="0"/>
        <v>0</v>
      </c>
      <c r="I7" s="68"/>
      <c r="J7" s="83"/>
      <c r="K7" s="477" t="str">
        <f t="shared" si="1"/>
        <v/>
      </c>
      <c r="L7" s="236"/>
      <c r="M7" s="106"/>
      <c r="N7" s="44"/>
      <c r="O7" s="44"/>
      <c r="P7" s="80">
        <f t="shared" si="2"/>
        <v>0</v>
      </c>
      <c r="Q7" s="392"/>
      <c r="S7" s="591"/>
      <c r="T7" s="592"/>
      <c r="U7" s="592"/>
      <c r="V7" s="592"/>
      <c r="W7" s="592"/>
      <c r="X7" s="592"/>
      <c r="Y7" s="593"/>
    </row>
    <row r="8" spans="1:25" x14ac:dyDescent="0.25">
      <c r="A8" s="477"/>
      <c r="B8" s="43"/>
      <c r="C8" s="105"/>
      <c r="D8" s="105"/>
      <c r="E8" s="106"/>
      <c r="F8" s="44"/>
      <c r="G8" s="44"/>
      <c r="H8" s="34">
        <f t="shared" si="0"/>
        <v>0</v>
      </c>
      <c r="I8" s="68"/>
      <c r="K8" s="477" t="str">
        <f t="shared" si="1"/>
        <v/>
      </c>
      <c r="L8" s="236"/>
      <c r="M8" s="106"/>
      <c r="N8" s="44"/>
      <c r="O8" s="44"/>
      <c r="P8" s="80">
        <f t="shared" si="2"/>
        <v>0</v>
      </c>
      <c r="Q8" s="392"/>
      <c r="S8" s="591"/>
      <c r="T8" s="592"/>
      <c r="U8" s="592"/>
      <c r="V8" s="592"/>
      <c r="W8" s="592"/>
      <c r="X8" s="592"/>
      <c r="Y8" s="593"/>
    </row>
    <row r="9" spans="1:25" x14ac:dyDescent="0.25">
      <c r="A9" s="477"/>
      <c r="B9" s="43"/>
      <c r="C9" s="105"/>
      <c r="D9" s="105"/>
      <c r="E9" s="106"/>
      <c r="F9" s="44"/>
      <c r="G9" s="44"/>
      <c r="H9" s="34">
        <f t="shared" si="0"/>
        <v>0</v>
      </c>
      <c r="I9" s="68"/>
      <c r="J9" s="84"/>
      <c r="K9" s="477" t="str">
        <f t="shared" si="1"/>
        <v/>
      </c>
      <c r="L9" s="236"/>
      <c r="M9" s="106"/>
      <c r="N9" s="44"/>
      <c r="O9" s="44"/>
      <c r="P9" s="80">
        <f t="shared" si="2"/>
        <v>0</v>
      </c>
      <c r="Q9" s="392"/>
      <c r="S9" s="591"/>
      <c r="T9" s="592"/>
      <c r="U9" s="592"/>
      <c r="V9" s="592"/>
      <c r="W9" s="592"/>
      <c r="X9" s="592"/>
      <c r="Y9" s="593"/>
    </row>
    <row r="10" spans="1:25" x14ac:dyDescent="0.25">
      <c r="A10" s="477"/>
      <c r="B10" s="43"/>
      <c r="C10" s="105"/>
      <c r="D10" s="105"/>
      <c r="E10" s="106"/>
      <c r="F10" s="44"/>
      <c r="G10" s="44"/>
      <c r="H10" s="34">
        <f t="shared" si="0"/>
        <v>0</v>
      </c>
      <c r="I10" s="68"/>
      <c r="K10" s="477" t="str">
        <f t="shared" si="1"/>
        <v/>
      </c>
      <c r="L10" s="236"/>
      <c r="M10" s="106"/>
      <c r="N10" s="44"/>
      <c r="O10" s="44"/>
      <c r="P10" s="80">
        <f t="shared" si="2"/>
        <v>0</v>
      </c>
      <c r="Q10" s="392"/>
      <c r="S10" s="591"/>
      <c r="T10" s="592"/>
      <c r="U10" s="592"/>
      <c r="V10" s="592"/>
      <c r="W10" s="592"/>
      <c r="X10" s="592"/>
      <c r="Y10" s="593"/>
    </row>
    <row r="11" spans="1:25" x14ac:dyDescent="0.25">
      <c r="A11" s="477"/>
      <c r="B11" s="43"/>
      <c r="C11" s="105"/>
      <c r="D11" s="105"/>
      <c r="E11" s="106"/>
      <c r="F11" s="44"/>
      <c r="G11" s="44"/>
      <c r="H11" s="34">
        <f t="shared" si="0"/>
        <v>0</v>
      </c>
      <c r="I11" s="68"/>
      <c r="K11" s="477" t="str">
        <f t="shared" si="1"/>
        <v/>
      </c>
      <c r="L11" s="236"/>
      <c r="M11" s="106"/>
      <c r="N11" s="44"/>
      <c r="O11" s="44"/>
      <c r="P11" s="80">
        <f t="shared" si="2"/>
        <v>0</v>
      </c>
      <c r="Q11" s="392"/>
      <c r="S11" s="591"/>
      <c r="T11" s="592"/>
      <c r="U11" s="592"/>
      <c r="V11" s="592"/>
      <c r="W11" s="592"/>
      <c r="X11" s="592"/>
      <c r="Y11" s="593"/>
    </row>
    <row r="12" spans="1:25" x14ac:dyDescent="0.25">
      <c r="A12" s="477"/>
      <c r="B12" s="43"/>
      <c r="C12" s="105"/>
      <c r="D12" s="105"/>
      <c r="E12" s="106"/>
      <c r="F12" s="44"/>
      <c r="G12" s="44"/>
      <c r="H12" s="34">
        <f t="shared" si="0"/>
        <v>0</v>
      </c>
      <c r="I12" s="68"/>
      <c r="K12" s="477" t="str">
        <f t="shared" si="1"/>
        <v/>
      </c>
      <c r="L12" s="236"/>
      <c r="M12" s="106"/>
      <c r="N12" s="44"/>
      <c r="O12" s="44"/>
      <c r="P12" s="80">
        <f t="shared" si="2"/>
        <v>0</v>
      </c>
      <c r="Q12" s="392"/>
      <c r="S12" s="591"/>
      <c r="T12" s="592"/>
      <c r="U12" s="592"/>
      <c r="V12" s="592"/>
      <c r="W12" s="592"/>
      <c r="X12" s="592"/>
      <c r="Y12" s="593"/>
    </row>
    <row r="13" spans="1:25" x14ac:dyDescent="0.25">
      <c r="A13" s="477"/>
      <c r="B13" s="43"/>
      <c r="C13" s="105"/>
      <c r="D13" s="105"/>
      <c r="E13" s="106"/>
      <c r="F13" s="44"/>
      <c r="G13" s="44"/>
      <c r="H13" s="34">
        <f t="shared" si="0"/>
        <v>0</v>
      </c>
      <c r="I13" s="68"/>
      <c r="K13" s="477" t="str">
        <f t="shared" si="1"/>
        <v/>
      </c>
      <c r="L13" s="236"/>
      <c r="M13" s="106"/>
      <c r="N13" s="44"/>
      <c r="O13" s="44"/>
      <c r="P13" s="80">
        <f t="shared" si="2"/>
        <v>0</v>
      </c>
      <c r="Q13" s="392"/>
      <c r="S13" s="591"/>
      <c r="T13" s="592"/>
      <c r="U13" s="592"/>
      <c r="V13" s="592"/>
      <c r="W13" s="592"/>
      <c r="X13" s="592"/>
      <c r="Y13" s="593"/>
    </row>
    <row r="14" spans="1:25" x14ac:dyDescent="0.25">
      <c r="A14" s="477"/>
      <c r="B14" s="43"/>
      <c r="C14" s="105"/>
      <c r="D14" s="105"/>
      <c r="E14" s="106"/>
      <c r="F14" s="44"/>
      <c r="G14" s="44"/>
      <c r="H14" s="34">
        <f t="shared" si="0"/>
        <v>0</v>
      </c>
      <c r="I14" s="68"/>
      <c r="K14" s="477" t="str">
        <f t="shared" si="1"/>
        <v/>
      </c>
      <c r="L14" s="236"/>
      <c r="M14" s="106"/>
      <c r="N14" s="44"/>
      <c r="O14" s="44"/>
      <c r="P14" s="80">
        <f t="shared" si="2"/>
        <v>0</v>
      </c>
      <c r="Q14" s="392"/>
      <c r="S14" s="591"/>
      <c r="T14" s="592"/>
      <c r="U14" s="592"/>
      <c r="V14" s="592"/>
      <c r="W14" s="592"/>
      <c r="X14" s="592"/>
      <c r="Y14" s="593"/>
    </row>
    <row r="15" spans="1:25" x14ac:dyDescent="0.25">
      <c r="A15" s="477"/>
      <c r="B15" s="43"/>
      <c r="C15" s="105"/>
      <c r="D15" s="105"/>
      <c r="E15" s="106"/>
      <c r="F15" s="44"/>
      <c r="G15" s="44"/>
      <c r="H15" s="34">
        <f t="shared" si="0"/>
        <v>0</v>
      </c>
      <c r="I15" s="68"/>
      <c r="K15" s="477" t="str">
        <f t="shared" si="1"/>
        <v/>
      </c>
      <c r="L15" s="236"/>
      <c r="M15" s="106"/>
      <c r="N15" s="44"/>
      <c r="O15" s="44"/>
      <c r="P15" s="80">
        <f t="shared" si="2"/>
        <v>0</v>
      </c>
      <c r="Q15" s="392"/>
      <c r="S15" s="591"/>
      <c r="T15" s="592"/>
      <c r="U15" s="592"/>
      <c r="V15" s="592"/>
      <c r="W15" s="592"/>
      <c r="X15" s="592"/>
      <c r="Y15" s="593"/>
    </row>
    <row r="16" spans="1:25" x14ac:dyDescent="0.25">
      <c r="A16" s="477"/>
      <c r="B16" s="43"/>
      <c r="C16" s="105"/>
      <c r="D16" s="105"/>
      <c r="E16" s="106"/>
      <c r="F16" s="44"/>
      <c r="G16" s="44"/>
      <c r="H16" s="34">
        <f t="shared" si="0"/>
        <v>0</v>
      </c>
      <c r="I16" s="68"/>
      <c r="K16" s="477" t="str">
        <f t="shared" si="1"/>
        <v/>
      </c>
      <c r="L16" s="236"/>
      <c r="M16" s="106"/>
      <c r="N16" s="44"/>
      <c r="O16" s="44"/>
      <c r="P16" s="80">
        <f t="shared" si="2"/>
        <v>0</v>
      </c>
      <c r="Q16" s="392"/>
      <c r="S16" s="591"/>
      <c r="T16" s="592"/>
      <c r="U16" s="592"/>
      <c r="V16" s="592"/>
      <c r="W16" s="592"/>
      <c r="X16" s="592"/>
      <c r="Y16" s="593"/>
    </row>
    <row r="17" spans="1:25" x14ac:dyDescent="0.25">
      <c r="A17" s="477"/>
      <c r="B17" s="43"/>
      <c r="C17" s="105"/>
      <c r="D17" s="105"/>
      <c r="E17" s="106"/>
      <c r="F17" s="44"/>
      <c r="G17" s="44"/>
      <c r="H17" s="34">
        <f t="shared" si="0"/>
        <v>0</v>
      </c>
      <c r="I17" s="68"/>
      <c r="K17" s="477" t="str">
        <f t="shared" si="1"/>
        <v/>
      </c>
      <c r="L17" s="236"/>
      <c r="M17" s="106"/>
      <c r="N17" s="44"/>
      <c r="O17" s="44"/>
      <c r="P17" s="80">
        <f t="shared" si="2"/>
        <v>0</v>
      </c>
      <c r="Q17" s="392"/>
      <c r="S17" s="591"/>
      <c r="T17" s="592"/>
      <c r="U17" s="592"/>
      <c r="V17" s="592"/>
      <c r="W17" s="592"/>
      <c r="X17" s="592"/>
      <c r="Y17" s="593"/>
    </row>
    <row r="18" spans="1:25" x14ac:dyDescent="0.25">
      <c r="A18" s="477"/>
      <c r="B18" s="43"/>
      <c r="C18" s="105"/>
      <c r="D18" s="105"/>
      <c r="E18" s="106"/>
      <c r="F18" s="44"/>
      <c r="G18" s="44"/>
      <c r="H18" s="34">
        <f t="shared" si="0"/>
        <v>0</v>
      </c>
      <c r="I18" s="68"/>
      <c r="K18" s="477" t="str">
        <f t="shared" si="1"/>
        <v/>
      </c>
      <c r="L18" s="236"/>
      <c r="M18" s="106"/>
      <c r="N18" s="44"/>
      <c r="O18" s="44"/>
      <c r="P18" s="80">
        <f t="shared" si="2"/>
        <v>0</v>
      </c>
      <c r="Q18" s="392"/>
      <c r="S18" s="591"/>
      <c r="T18" s="592"/>
      <c r="U18" s="592"/>
      <c r="V18" s="592"/>
      <c r="W18" s="592"/>
      <c r="X18" s="592"/>
      <c r="Y18" s="593"/>
    </row>
    <row r="19" spans="1:25" x14ac:dyDescent="0.25">
      <c r="A19" s="477"/>
      <c r="B19" s="43"/>
      <c r="C19" s="105"/>
      <c r="D19" s="105"/>
      <c r="E19" s="106"/>
      <c r="F19" s="44"/>
      <c r="G19" s="44"/>
      <c r="H19" s="34">
        <f t="shared" si="0"/>
        <v>0</v>
      </c>
      <c r="I19" s="68"/>
      <c r="K19" s="477" t="str">
        <f t="shared" si="1"/>
        <v/>
      </c>
      <c r="L19" s="236"/>
      <c r="M19" s="106"/>
      <c r="N19" s="44"/>
      <c r="O19" s="44"/>
      <c r="P19" s="80">
        <f t="shared" si="2"/>
        <v>0</v>
      </c>
      <c r="Q19" s="392"/>
      <c r="S19" s="591"/>
      <c r="T19" s="592"/>
      <c r="U19" s="592"/>
      <c r="V19" s="592"/>
      <c r="W19" s="592"/>
      <c r="X19" s="592"/>
      <c r="Y19" s="593"/>
    </row>
    <row r="20" spans="1:25" x14ac:dyDescent="0.25">
      <c r="A20" s="477"/>
      <c r="B20" s="43"/>
      <c r="C20" s="105"/>
      <c r="D20" s="105"/>
      <c r="E20" s="106"/>
      <c r="F20" s="44"/>
      <c r="G20" s="44"/>
      <c r="H20" s="34">
        <f t="shared" si="0"/>
        <v>0</v>
      </c>
      <c r="I20" s="68"/>
      <c r="K20" s="477" t="str">
        <f t="shared" si="1"/>
        <v/>
      </c>
      <c r="L20" s="236"/>
      <c r="M20" s="106"/>
      <c r="N20" s="44"/>
      <c r="O20" s="44"/>
      <c r="P20" s="80">
        <f t="shared" si="2"/>
        <v>0</v>
      </c>
      <c r="Q20" s="392"/>
      <c r="S20" s="591"/>
      <c r="T20" s="592"/>
      <c r="U20" s="592"/>
      <c r="V20" s="592"/>
      <c r="W20" s="592"/>
      <c r="X20" s="592"/>
      <c r="Y20" s="593"/>
    </row>
    <row r="21" spans="1:25" x14ac:dyDescent="0.25">
      <c r="A21" s="477"/>
      <c r="B21" s="43"/>
      <c r="C21" s="105"/>
      <c r="D21" s="105"/>
      <c r="E21" s="106"/>
      <c r="F21" s="44"/>
      <c r="G21" s="44"/>
      <c r="H21" s="34">
        <f t="shared" si="0"/>
        <v>0</v>
      </c>
      <c r="I21" s="68"/>
      <c r="K21" s="477" t="str">
        <f t="shared" si="1"/>
        <v/>
      </c>
      <c r="L21" s="236"/>
      <c r="M21" s="106"/>
      <c r="N21" s="44"/>
      <c r="O21" s="44"/>
      <c r="P21" s="80">
        <f t="shared" si="2"/>
        <v>0</v>
      </c>
      <c r="Q21" s="392"/>
      <c r="S21" s="591"/>
      <c r="T21" s="592"/>
      <c r="U21" s="592"/>
      <c r="V21" s="592"/>
      <c r="W21" s="592"/>
      <c r="X21" s="592"/>
      <c r="Y21" s="593"/>
    </row>
    <row r="22" spans="1:25" x14ac:dyDescent="0.25">
      <c r="A22" s="477"/>
      <c r="B22" s="43"/>
      <c r="C22" s="105"/>
      <c r="D22" s="105"/>
      <c r="E22" s="106"/>
      <c r="F22" s="44"/>
      <c r="G22" s="44"/>
      <c r="H22" s="34">
        <f t="shared" si="0"/>
        <v>0</v>
      </c>
      <c r="I22" s="68"/>
      <c r="K22" s="477" t="str">
        <f t="shared" si="1"/>
        <v/>
      </c>
      <c r="L22" s="236"/>
      <c r="M22" s="106"/>
      <c r="N22" s="44"/>
      <c r="O22" s="44"/>
      <c r="P22" s="80">
        <f t="shared" si="2"/>
        <v>0</v>
      </c>
      <c r="Q22" s="392"/>
      <c r="S22" s="591"/>
      <c r="T22" s="592"/>
      <c r="U22" s="592"/>
      <c r="V22" s="592"/>
      <c r="W22" s="592"/>
      <c r="X22" s="592"/>
      <c r="Y22" s="593"/>
    </row>
    <row r="23" spans="1:25" x14ac:dyDescent="0.25">
      <c r="A23" s="477"/>
      <c r="B23" s="43"/>
      <c r="C23" s="105"/>
      <c r="D23" s="105"/>
      <c r="E23" s="106"/>
      <c r="F23" s="44"/>
      <c r="G23" s="44"/>
      <c r="H23" s="34">
        <f t="shared" si="0"/>
        <v>0</v>
      </c>
      <c r="I23" s="68"/>
      <c r="K23" s="477" t="str">
        <f t="shared" si="1"/>
        <v/>
      </c>
      <c r="L23" s="236"/>
      <c r="M23" s="106"/>
      <c r="N23" s="44"/>
      <c r="O23" s="44"/>
      <c r="P23" s="80">
        <f t="shared" si="2"/>
        <v>0</v>
      </c>
      <c r="Q23" s="392"/>
      <c r="S23" s="591"/>
      <c r="T23" s="592"/>
      <c r="U23" s="592"/>
      <c r="V23" s="592"/>
      <c r="W23" s="592"/>
      <c r="X23" s="592"/>
      <c r="Y23" s="593"/>
    </row>
    <row r="24" spans="1:25" x14ac:dyDescent="0.25">
      <c r="A24" s="477"/>
      <c r="B24" s="43"/>
      <c r="C24" s="105"/>
      <c r="D24" s="105"/>
      <c r="E24" s="106"/>
      <c r="F24" s="44"/>
      <c r="G24" s="44"/>
      <c r="H24" s="34">
        <f t="shared" si="0"/>
        <v>0</v>
      </c>
      <c r="I24" s="68"/>
      <c r="K24" s="477" t="str">
        <f t="shared" si="1"/>
        <v/>
      </c>
      <c r="L24" s="236"/>
      <c r="M24" s="106"/>
      <c r="N24" s="44"/>
      <c r="O24" s="44"/>
      <c r="P24" s="80">
        <f t="shared" si="2"/>
        <v>0</v>
      </c>
      <c r="Q24" s="392"/>
      <c r="S24" s="591"/>
      <c r="T24" s="592"/>
      <c r="U24" s="592"/>
      <c r="V24" s="592"/>
      <c r="W24" s="592"/>
      <c r="X24" s="592"/>
      <c r="Y24" s="593"/>
    </row>
    <row r="25" spans="1:25" x14ac:dyDescent="0.25">
      <c r="A25" s="477"/>
      <c r="B25" s="43"/>
      <c r="C25" s="105"/>
      <c r="D25" s="105"/>
      <c r="E25" s="106"/>
      <c r="F25" s="44"/>
      <c r="G25" s="44"/>
      <c r="H25" s="34">
        <f t="shared" si="0"/>
        <v>0</v>
      </c>
      <c r="I25" s="68"/>
      <c r="K25" s="477" t="str">
        <f t="shared" si="1"/>
        <v/>
      </c>
      <c r="L25" s="236"/>
      <c r="M25" s="106"/>
      <c r="N25" s="44"/>
      <c r="O25" s="44"/>
      <c r="P25" s="80">
        <f t="shared" si="2"/>
        <v>0</v>
      </c>
      <c r="Q25" s="392"/>
      <c r="S25" s="591"/>
      <c r="T25" s="592"/>
      <c r="U25" s="592"/>
      <c r="V25" s="592"/>
      <c r="W25" s="592"/>
      <c r="X25" s="592"/>
      <c r="Y25" s="593"/>
    </row>
    <row r="26" spans="1:25" x14ac:dyDescent="0.25">
      <c r="A26" s="477"/>
      <c r="B26" s="43"/>
      <c r="C26" s="105"/>
      <c r="D26" s="105"/>
      <c r="E26" s="106"/>
      <c r="F26" s="44"/>
      <c r="G26" s="44"/>
      <c r="H26" s="34">
        <f t="shared" si="0"/>
        <v>0</v>
      </c>
      <c r="I26" s="68"/>
      <c r="K26" s="477" t="str">
        <f t="shared" si="1"/>
        <v/>
      </c>
      <c r="L26" s="236"/>
      <c r="M26" s="106"/>
      <c r="N26" s="44"/>
      <c r="O26" s="44"/>
      <c r="P26" s="80">
        <f t="shared" si="2"/>
        <v>0</v>
      </c>
      <c r="Q26" s="392"/>
      <c r="S26" s="591"/>
      <c r="T26" s="592"/>
      <c r="U26" s="592"/>
      <c r="V26" s="592"/>
      <c r="W26" s="592"/>
      <c r="X26" s="592"/>
      <c r="Y26" s="593"/>
    </row>
    <row r="27" spans="1:25" x14ac:dyDescent="0.25">
      <c r="A27" s="477"/>
      <c r="B27" s="43"/>
      <c r="C27" s="105"/>
      <c r="D27" s="105"/>
      <c r="E27" s="106"/>
      <c r="F27" s="44"/>
      <c r="G27" s="44"/>
      <c r="H27" s="34">
        <f t="shared" si="0"/>
        <v>0</v>
      </c>
      <c r="I27" s="68"/>
      <c r="K27" s="477" t="str">
        <f t="shared" si="1"/>
        <v/>
      </c>
      <c r="L27" s="236"/>
      <c r="M27" s="106"/>
      <c r="N27" s="44"/>
      <c r="O27" s="44"/>
      <c r="P27" s="80">
        <f t="shared" si="2"/>
        <v>0</v>
      </c>
      <c r="Q27" s="392"/>
      <c r="S27" s="591"/>
      <c r="T27" s="592"/>
      <c r="U27" s="592"/>
      <c r="V27" s="592"/>
      <c r="W27" s="592"/>
      <c r="X27" s="592"/>
      <c r="Y27" s="593"/>
    </row>
    <row r="28" spans="1:25" x14ac:dyDescent="0.25">
      <c r="A28" s="477"/>
      <c r="B28" s="43"/>
      <c r="C28" s="105"/>
      <c r="D28" s="105"/>
      <c r="E28" s="106"/>
      <c r="F28" s="44"/>
      <c r="G28" s="44"/>
      <c r="H28" s="34">
        <f t="shared" si="0"/>
        <v>0</v>
      </c>
      <c r="I28" s="68"/>
      <c r="K28" s="477" t="str">
        <f t="shared" si="1"/>
        <v/>
      </c>
      <c r="L28" s="236"/>
      <c r="M28" s="106"/>
      <c r="N28" s="44"/>
      <c r="O28" s="44"/>
      <c r="P28" s="80">
        <f t="shared" si="2"/>
        <v>0</v>
      </c>
      <c r="Q28" s="392"/>
      <c r="S28" s="591"/>
      <c r="T28" s="592"/>
      <c r="U28" s="592"/>
      <c r="V28" s="592"/>
      <c r="W28" s="592"/>
      <c r="X28" s="592"/>
      <c r="Y28" s="593"/>
    </row>
    <row r="29" spans="1:25" x14ac:dyDescent="0.25">
      <c r="A29" s="477"/>
      <c r="B29" s="43"/>
      <c r="C29" s="105"/>
      <c r="D29" s="105"/>
      <c r="E29" s="106"/>
      <c r="F29" s="44"/>
      <c r="G29" s="44"/>
      <c r="H29" s="34">
        <f t="shared" si="0"/>
        <v>0</v>
      </c>
      <c r="I29" s="68"/>
      <c r="K29" s="477" t="str">
        <f t="shared" si="1"/>
        <v/>
      </c>
      <c r="L29" s="236"/>
      <c r="M29" s="106"/>
      <c r="N29" s="44"/>
      <c r="O29" s="44"/>
      <c r="P29" s="80">
        <f t="shared" si="2"/>
        <v>0</v>
      </c>
      <c r="Q29" s="392"/>
      <c r="S29" s="591"/>
      <c r="T29" s="592"/>
      <c r="U29" s="592"/>
      <c r="V29" s="592"/>
      <c r="W29" s="592"/>
      <c r="X29" s="592"/>
      <c r="Y29" s="593"/>
    </row>
    <row r="30" spans="1:25" x14ac:dyDescent="0.25">
      <c r="A30" s="477"/>
      <c r="B30" s="43"/>
      <c r="C30" s="105"/>
      <c r="D30" s="105"/>
      <c r="E30" s="106"/>
      <c r="F30" s="44"/>
      <c r="G30" s="44"/>
      <c r="H30" s="34">
        <f t="shared" si="0"/>
        <v>0</v>
      </c>
      <c r="I30" s="68"/>
      <c r="K30" s="477" t="str">
        <f t="shared" si="1"/>
        <v/>
      </c>
      <c r="L30" s="236"/>
      <c r="M30" s="106"/>
      <c r="N30" s="44"/>
      <c r="O30" s="44"/>
      <c r="P30" s="80">
        <f t="shared" si="2"/>
        <v>0</v>
      </c>
      <c r="Q30" s="392"/>
      <c r="S30" s="591"/>
      <c r="T30" s="592"/>
      <c r="U30" s="592"/>
      <c r="V30" s="592"/>
      <c r="W30" s="592"/>
      <c r="X30" s="592"/>
      <c r="Y30" s="593"/>
    </row>
    <row r="31" spans="1:25" x14ac:dyDescent="0.25">
      <c r="A31" s="477"/>
      <c r="B31" s="43"/>
      <c r="C31" s="105"/>
      <c r="D31" s="105"/>
      <c r="E31" s="106"/>
      <c r="F31" s="44"/>
      <c r="G31" s="44"/>
      <c r="H31" s="34">
        <f t="shared" si="0"/>
        <v>0</v>
      </c>
      <c r="I31" s="68"/>
      <c r="K31" s="477" t="str">
        <f t="shared" si="1"/>
        <v/>
      </c>
      <c r="L31" s="236"/>
      <c r="M31" s="106"/>
      <c r="N31" s="44"/>
      <c r="O31" s="44"/>
      <c r="P31" s="80">
        <f t="shared" si="2"/>
        <v>0</v>
      </c>
      <c r="Q31" s="392"/>
      <c r="S31" s="591"/>
      <c r="T31" s="592"/>
      <c r="U31" s="592"/>
      <c r="V31" s="592"/>
      <c r="W31" s="592"/>
      <c r="X31" s="592"/>
      <c r="Y31" s="593"/>
    </row>
    <row r="32" spans="1:25" x14ac:dyDescent="0.25">
      <c r="A32" s="477"/>
      <c r="B32" s="43"/>
      <c r="C32" s="105"/>
      <c r="D32" s="105"/>
      <c r="E32" s="106"/>
      <c r="F32" s="44"/>
      <c r="G32" s="44"/>
      <c r="H32" s="34">
        <f t="shared" si="0"/>
        <v>0</v>
      </c>
      <c r="I32" s="68"/>
      <c r="K32" s="477" t="str">
        <f t="shared" si="1"/>
        <v/>
      </c>
      <c r="L32" s="236"/>
      <c r="M32" s="106"/>
      <c r="N32" s="44"/>
      <c r="O32" s="44"/>
      <c r="P32" s="80">
        <f t="shared" si="2"/>
        <v>0</v>
      </c>
      <c r="Q32" s="392"/>
      <c r="S32" s="591"/>
      <c r="T32" s="592"/>
      <c r="U32" s="592"/>
      <c r="V32" s="592"/>
      <c r="W32" s="592"/>
      <c r="X32" s="592"/>
      <c r="Y32" s="593"/>
    </row>
    <row r="33" spans="1:25" x14ac:dyDescent="0.25">
      <c r="A33" s="477"/>
      <c r="B33" s="43"/>
      <c r="C33" s="105"/>
      <c r="D33" s="105"/>
      <c r="E33" s="106"/>
      <c r="F33" s="44"/>
      <c r="G33" s="44"/>
      <c r="H33" s="34">
        <f t="shared" si="0"/>
        <v>0</v>
      </c>
      <c r="I33" s="68"/>
      <c r="K33" s="477" t="str">
        <f t="shared" si="1"/>
        <v/>
      </c>
      <c r="L33" s="236"/>
      <c r="M33" s="106"/>
      <c r="N33" s="44"/>
      <c r="O33" s="44"/>
      <c r="P33" s="80">
        <f t="shared" si="2"/>
        <v>0</v>
      </c>
      <c r="Q33" s="392"/>
      <c r="S33" s="591"/>
      <c r="T33" s="592"/>
      <c r="U33" s="592"/>
      <c r="V33" s="592"/>
      <c r="W33" s="592"/>
      <c r="X33" s="592"/>
      <c r="Y33" s="593"/>
    </row>
    <row r="34" spans="1:25" x14ac:dyDescent="0.25">
      <c r="A34" s="477"/>
      <c r="B34" s="43"/>
      <c r="C34" s="105"/>
      <c r="D34" s="105"/>
      <c r="E34" s="106"/>
      <c r="F34" s="44"/>
      <c r="G34" s="44"/>
      <c r="H34" s="34">
        <f t="shared" si="0"/>
        <v>0</v>
      </c>
      <c r="I34" s="68"/>
      <c r="K34" s="477" t="str">
        <f t="shared" si="1"/>
        <v/>
      </c>
      <c r="L34" s="236"/>
      <c r="M34" s="106"/>
      <c r="N34" s="44"/>
      <c r="O34" s="44"/>
      <c r="P34" s="80">
        <f t="shared" si="2"/>
        <v>0</v>
      </c>
      <c r="Q34" s="392"/>
      <c r="S34" s="591"/>
      <c r="T34" s="592"/>
      <c r="U34" s="592"/>
      <c r="V34" s="592"/>
      <c r="W34" s="592"/>
      <c r="X34" s="592"/>
      <c r="Y34" s="593"/>
    </row>
    <row r="35" spans="1:25" x14ac:dyDescent="0.25">
      <c r="A35" s="477"/>
      <c r="B35" s="43"/>
      <c r="C35" s="105"/>
      <c r="D35" s="105"/>
      <c r="E35" s="106"/>
      <c r="F35" s="44"/>
      <c r="G35" s="44"/>
      <c r="H35" s="34">
        <f t="shared" si="0"/>
        <v>0</v>
      </c>
      <c r="I35" s="68"/>
      <c r="K35" s="477" t="str">
        <f t="shared" si="1"/>
        <v/>
      </c>
      <c r="L35" s="236"/>
      <c r="M35" s="106"/>
      <c r="N35" s="44"/>
      <c r="O35" s="44"/>
      <c r="P35" s="80">
        <f t="shared" si="2"/>
        <v>0</v>
      </c>
      <c r="Q35" s="392"/>
      <c r="S35" s="591"/>
      <c r="T35" s="592"/>
      <c r="U35" s="592"/>
      <c r="V35" s="592"/>
      <c r="W35" s="592"/>
      <c r="X35" s="592"/>
      <c r="Y35" s="593"/>
    </row>
    <row r="36" spans="1:25" x14ac:dyDescent="0.25">
      <c r="A36" s="477"/>
      <c r="B36" s="43"/>
      <c r="C36" s="105"/>
      <c r="D36" s="105"/>
      <c r="E36" s="106"/>
      <c r="F36" s="44"/>
      <c r="G36" s="44"/>
      <c r="H36" s="34">
        <f t="shared" si="0"/>
        <v>0</v>
      </c>
      <c r="I36" s="68"/>
      <c r="K36" s="477" t="str">
        <f t="shared" si="1"/>
        <v/>
      </c>
      <c r="L36" s="236"/>
      <c r="M36" s="106"/>
      <c r="N36" s="44"/>
      <c r="O36" s="44"/>
      <c r="P36" s="80">
        <f t="shared" si="2"/>
        <v>0</v>
      </c>
      <c r="Q36" s="392"/>
      <c r="S36" s="591"/>
      <c r="T36" s="592"/>
      <c r="U36" s="592"/>
      <c r="V36" s="592"/>
      <c r="W36" s="592"/>
      <c r="X36" s="592"/>
      <c r="Y36" s="593"/>
    </row>
    <row r="37" spans="1:25" x14ac:dyDescent="0.25">
      <c r="A37" s="477"/>
      <c r="B37" s="43"/>
      <c r="C37" s="105"/>
      <c r="D37" s="105"/>
      <c r="E37" s="106"/>
      <c r="F37" s="44"/>
      <c r="G37" s="44"/>
      <c r="H37" s="34">
        <f t="shared" ref="H37:H68" si="3">G37+F37</f>
        <v>0</v>
      </c>
      <c r="I37" s="68"/>
      <c r="K37" s="477" t="str">
        <f t="shared" ref="K37:K68" si="4">IF(A37="","",A37)</f>
        <v/>
      </c>
      <c r="L37" s="236"/>
      <c r="M37" s="106"/>
      <c r="N37" s="44"/>
      <c r="O37" s="44"/>
      <c r="P37" s="80">
        <f t="shared" si="2"/>
        <v>0</v>
      </c>
      <c r="Q37" s="392"/>
      <c r="S37" s="591"/>
      <c r="T37" s="592"/>
      <c r="U37" s="592"/>
      <c r="V37" s="592"/>
      <c r="W37" s="592"/>
      <c r="X37" s="592"/>
      <c r="Y37" s="593"/>
    </row>
    <row r="38" spans="1:25" x14ac:dyDescent="0.25">
      <c r="A38" s="477"/>
      <c r="B38" s="43"/>
      <c r="C38" s="105"/>
      <c r="D38" s="105"/>
      <c r="E38" s="106"/>
      <c r="F38" s="44"/>
      <c r="G38" s="44"/>
      <c r="H38" s="34">
        <f t="shared" si="3"/>
        <v>0</v>
      </c>
      <c r="I38" s="68"/>
      <c r="K38" s="477" t="str">
        <f t="shared" si="4"/>
        <v/>
      </c>
      <c r="L38" s="236"/>
      <c r="M38" s="106"/>
      <c r="N38" s="44"/>
      <c r="O38" s="44"/>
      <c r="P38" s="80">
        <f t="shared" si="2"/>
        <v>0</v>
      </c>
      <c r="Q38" s="392"/>
      <c r="S38" s="591"/>
      <c r="T38" s="592"/>
      <c r="U38" s="592"/>
      <c r="V38" s="592"/>
      <c r="W38" s="592"/>
      <c r="X38" s="592"/>
      <c r="Y38" s="593"/>
    </row>
    <row r="39" spans="1:25" x14ac:dyDescent="0.25">
      <c r="A39" s="477"/>
      <c r="B39" s="43"/>
      <c r="C39" s="105"/>
      <c r="D39" s="105"/>
      <c r="E39" s="106"/>
      <c r="F39" s="44"/>
      <c r="G39" s="44"/>
      <c r="H39" s="34">
        <f t="shared" si="3"/>
        <v>0</v>
      </c>
      <c r="I39" s="68"/>
      <c r="K39" s="477" t="str">
        <f t="shared" si="4"/>
        <v/>
      </c>
      <c r="L39" s="236"/>
      <c r="M39" s="106"/>
      <c r="N39" s="44"/>
      <c r="O39" s="44"/>
      <c r="P39" s="80">
        <f t="shared" si="2"/>
        <v>0</v>
      </c>
      <c r="Q39" s="392"/>
      <c r="S39" s="591"/>
      <c r="T39" s="592"/>
      <c r="U39" s="592"/>
      <c r="V39" s="592"/>
      <c r="W39" s="592"/>
      <c r="X39" s="592"/>
      <c r="Y39" s="593"/>
    </row>
    <row r="40" spans="1:25" x14ac:dyDescent="0.25">
      <c r="A40" s="477"/>
      <c r="B40" s="43"/>
      <c r="C40" s="105"/>
      <c r="D40" s="105"/>
      <c r="E40" s="106"/>
      <c r="F40" s="44"/>
      <c r="G40" s="44"/>
      <c r="H40" s="34">
        <f t="shared" si="3"/>
        <v>0</v>
      </c>
      <c r="I40" s="68"/>
      <c r="K40" s="477" t="str">
        <f t="shared" si="4"/>
        <v/>
      </c>
      <c r="L40" s="236"/>
      <c r="M40" s="106"/>
      <c r="N40" s="44"/>
      <c r="O40" s="44"/>
      <c r="P40" s="80">
        <f t="shared" si="2"/>
        <v>0</v>
      </c>
      <c r="Q40" s="392"/>
      <c r="S40" s="591"/>
      <c r="T40" s="592"/>
      <c r="U40" s="592"/>
      <c r="V40" s="592"/>
      <c r="W40" s="592"/>
      <c r="X40" s="592"/>
      <c r="Y40" s="593"/>
    </row>
    <row r="41" spans="1:25" x14ac:dyDescent="0.25">
      <c r="A41" s="477"/>
      <c r="B41" s="43"/>
      <c r="C41" s="105"/>
      <c r="D41" s="105"/>
      <c r="E41" s="106"/>
      <c r="F41" s="44"/>
      <c r="G41" s="44"/>
      <c r="H41" s="34">
        <f t="shared" si="3"/>
        <v>0</v>
      </c>
      <c r="I41" s="68"/>
      <c r="K41" s="477" t="str">
        <f t="shared" si="4"/>
        <v/>
      </c>
      <c r="L41" s="236"/>
      <c r="M41" s="106"/>
      <c r="N41" s="44"/>
      <c r="O41" s="44"/>
      <c r="P41" s="80">
        <f t="shared" si="2"/>
        <v>0</v>
      </c>
      <c r="Q41" s="392"/>
      <c r="S41" s="591"/>
      <c r="T41" s="592"/>
      <c r="U41" s="592"/>
      <c r="V41" s="592"/>
      <c r="W41" s="592"/>
      <c r="X41" s="592"/>
      <c r="Y41" s="593"/>
    </row>
    <row r="42" spans="1:25" x14ac:dyDescent="0.25">
      <c r="A42" s="477"/>
      <c r="B42" s="43"/>
      <c r="C42" s="105"/>
      <c r="D42" s="105"/>
      <c r="E42" s="106"/>
      <c r="F42" s="44"/>
      <c r="G42" s="44"/>
      <c r="H42" s="34">
        <f t="shared" si="3"/>
        <v>0</v>
      </c>
      <c r="I42" s="68"/>
      <c r="K42" s="477" t="str">
        <f t="shared" si="4"/>
        <v/>
      </c>
      <c r="L42" s="236"/>
      <c r="M42" s="106"/>
      <c r="N42" s="44"/>
      <c r="O42" s="44"/>
      <c r="P42" s="80">
        <f t="shared" si="2"/>
        <v>0</v>
      </c>
      <c r="Q42" s="392"/>
      <c r="S42" s="591"/>
      <c r="T42" s="592"/>
      <c r="U42" s="592"/>
      <c r="V42" s="592"/>
      <c r="W42" s="592"/>
      <c r="X42" s="592"/>
      <c r="Y42" s="593"/>
    </row>
    <row r="43" spans="1:25" x14ac:dyDescent="0.25">
      <c r="A43" s="477"/>
      <c r="B43" s="43"/>
      <c r="C43" s="105"/>
      <c r="D43" s="105"/>
      <c r="E43" s="106"/>
      <c r="F43" s="44"/>
      <c r="G43" s="44"/>
      <c r="H43" s="34">
        <f t="shared" si="3"/>
        <v>0</v>
      </c>
      <c r="I43" s="68"/>
      <c r="K43" s="477" t="str">
        <f t="shared" si="4"/>
        <v/>
      </c>
      <c r="L43" s="236"/>
      <c r="M43" s="106"/>
      <c r="N43" s="44"/>
      <c r="O43" s="44"/>
      <c r="P43" s="80">
        <f t="shared" si="2"/>
        <v>0</v>
      </c>
      <c r="Q43" s="392"/>
      <c r="S43" s="591"/>
      <c r="T43" s="592"/>
      <c r="U43" s="592"/>
      <c r="V43" s="592"/>
      <c r="W43" s="592"/>
      <c r="X43" s="592"/>
      <c r="Y43" s="593"/>
    </row>
    <row r="44" spans="1:25" x14ac:dyDescent="0.25">
      <c r="A44" s="477"/>
      <c r="B44" s="43"/>
      <c r="C44" s="105"/>
      <c r="D44" s="105"/>
      <c r="E44" s="106"/>
      <c r="F44" s="44"/>
      <c r="G44" s="44"/>
      <c r="H44" s="34">
        <f t="shared" si="3"/>
        <v>0</v>
      </c>
      <c r="I44" s="68"/>
      <c r="K44" s="477" t="str">
        <f t="shared" si="4"/>
        <v/>
      </c>
      <c r="L44" s="236"/>
      <c r="M44" s="106"/>
      <c r="N44" s="44"/>
      <c r="O44" s="44"/>
      <c r="P44" s="80">
        <f t="shared" si="2"/>
        <v>0</v>
      </c>
      <c r="Q44" s="392"/>
      <c r="S44" s="591"/>
      <c r="T44" s="592"/>
      <c r="U44" s="592"/>
      <c r="V44" s="592"/>
      <c r="W44" s="592"/>
      <c r="X44" s="592"/>
      <c r="Y44" s="593"/>
    </row>
    <row r="45" spans="1:25" x14ac:dyDescent="0.25">
      <c r="A45" s="477"/>
      <c r="B45" s="43"/>
      <c r="C45" s="105"/>
      <c r="D45" s="105"/>
      <c r="E45" s="106"/>
      <c r="F45" s="44"/>
      <c r="G45" s="44"/>
      <c r="H45" s="34">
        <f t="shared" si="3"/>
        <v>0</v>
      </c>
      <c r="I45" s="68"/>
      <c r="K45" s="477" t="str">
        <f t="shared" si="4"/>
        <v/>
      </c>
      <c r="L45" s="236"/>
      <c r="M45" s="106"/>
      <c r="N45" s="44"/>
      <c r="O45" s="44"/>
      <c r="P45" s="80">
        <f t="shared" si="2"/>
        <v>0</v>
      </c>
      <c r="Q45" s="392"/>
      <c r="S45" s="591"/>
      <c r="T45" s="592"/>
      <c r="U45" s="592"/>
      <c r="V45" s="592"/>
      <c r="W45" s="592"/>
      <c r="X45" s="592"/>
      <c r="Y45" s="593"/>
    </row>
    <row r="46" spans="1:25" x14ac:dyDescent="0.25">
      <c r="A46" s="477"/>
      <c r="B46" s="43"/>
      <c r="C46" s="105"/>
      <c r="D46" s="105"/>
      <c r="E46" s="106"/>
      <c r="F46" s="44"/>
      <c r="G46" s="44"/>
      <c r="H46" s="34">
        <f t="shared" si="3"/>
        <v>0</v>
      </c>
      <c r="I46" s="68"/>
      <c r="K46" s="477" t="str">
        <f t="shared" si="4"/>
        <v/>
      </c>
      <c r="L46" s="236"/>
      <c r="M46" s="106"/>
      <c r="N46" s="44"/>
      <c r="O46" s="44"/>
      <c r="P46" s="80">
        <f t="shared" si="2"/>
        <v>0</v>
      </c>
      <c r="Q46" s="392"/>
      <c r="S46" s="591"/>
      <c r="T46" s="592"/>
      <c r="U46" s="592"/>
      <c r="V46" s="592"/>
      <c r="W46" s="592"/>
      <c r="X46" s="592"/>
      <c r="Y46" s="593"/>
    </row>
    <row r="47" spans="1:25" x14ac:dyDescent="0.25">
      <c r="A47" s="477"/>
      <c r="B47" s="43"/>
      <c r="C47" s="105"/>
      <c r="D47" s="105"/>
      <c r="E47" s="106"/>
      <c r="F47" s="44"/>
      <c r="G47" s="44"/>
      <c r="H47" s="34">
        <f t="shared" si="3"/>
        <v>0</v>
      </c>
      <c r="I47" s="68"/>
      <c r="K47" s="477" t="str">
        <f t="shared" si="4"/>
        <v/>
      </c>
      <c r="L47" s="236"/>
      <c r="M47" s="106"/>
      <c r="N47" s="44"/>
      <c r="O47" s="44"/>
      <c r="P47" s="80">
        <f t="shared" si="2"/>
        <v>0</v>
      </c>
      <c r="Q47" s="392"/>
      <c r="S47" s="591"/>
      <c r="T47" s="592"/>
      <c r="U47" s="592"/>
      <c r="V47" s="592"/>
      <c r="W47" s="592"/>
      <c r="X47" s="592"/>
      <c r="Y47" s="593"/>
    </row>
    <row r="48" spans="1:25" x14ac:dyDescent="0.25">
      <c r="A48" s="477"/>
      <c r="B48" s="43"/>
      <c r="C48" s="105"/>
      <c r="D48" s="105"/>
      <c r="E48" s="106"/>
      <c r="F48" s="44"/>
      <c r="G48" s="44"/>
      <c r="H48" s="34">
        <f t="shared" si="3"/>
        <v>0</v>
      </c>
      <c r="I48" s="68"/>
      <c r="K48" s="477" t="str">
        <f t="shared" si="4"/>
        <v/>
      </c>
      <c r="L48" s="236"/>
      <c r="M48" s="106"/>
      <c r="N48" s="44"/>
      <c r="O48" s="44"/>
      <c r="P48" s="80">
        <f t="shared" si="2"/>
        <v>0</v>
      </c>
      <c r="Q48" s="392"/>
      <c r="S48" s="591"/>
      <c r="T48" s="592"/>
      <c r="U48" s="592"/>
      <c r="V48" s="592"/>
      <c r="W48" s="592"/>
      <c r="X48" s="592"/>
      <c r="Y48" s="593"/>
    </row>
    <row r="49" spans="1:25" x14ac:dyDescent="0.25">
      <c r="A49" s="477"/>
      <c r="B49" s="43"/>
      <c r="C49" s="105"/>
      <c r="D49" s="105"/>
      <c r="E49" s="106"/>
      <c r="F49" s="44"/>
      <c r="G49" s="44"/>
      <c r="H49" s="34">
        <f t="shared" si="3"/>
        <v>0</v>
      </c>
      <c r="I49" s="68"/>
      <c r="K49" s="477" t="str">
        <f t="shared" si="4"/>
        <v/>
      </c>
      <c r="L49" s="236"/>
      <c r="M49" s="106"/>
      <c r="N49" s="44"/>
      <c r="O49" s="44"/>
      <c r="P49" s="80">
        <f t="shared" si="2"/>
        <v>0</v>
      </c>
      <c r="Q49" s="392"/>
      <c r="S49" s="591"/>
      <c r="T49" s="592"/>
      <c r="U49" s="592"/>
      <c r="V49" s="592"/>
      <c r="W49" s="592"/>
      <c r="X49" s="592"/>
      <c r="Y49" s="593"/>
    </row>
    <row r="50" spans="1:25" x14ac:dyDescent="0.25">
      <c r="A50" s="477"/>
      <c r="B50" s="43"/>
      <c r="C50" s="105"/>
      <c r="D50" s="105"/>
      <c r="E50" s="106"/>
      <c r="F50" s="44"/>
      <c r="G50" s="44"/>
      <c r="H50" s="34">
        <f t="shared" si="3"/>
        <v>0</v>
      </c>
      <c r="I50" s="68"/>
      <c r="K50" s="477" t="str">
        <f t="shared" si="4"/>
        <v/>
      </c>
      <c r="L50" s="236"/>
      <c r="M50" s="106"/>
      <c r="N50" s="44"/>
      <c r="O50" s="44"/>
      <c r="P50" s="80">
        <f t="shared" si="2"/>
        <v>0</v>
      </c>
      <c r="Q50" s="392"/>
      <c r="S50" s="591"/>
      <c r="T50" s="592"/>
      <c r="U50" s="592"/>
      <c r="V50" s="592"/>
      <c r="W50" s="592"/>
      <c r="X50" s="592"/>
      <c r="Y50" s="593"/>
    </row>
    <row r="51" spans="1:25" x14ac:dyDescent="0.25">
      <c r="A51" s="477"/>
      <c r="B51" s="43"/>
      <c r="C51" s="105"/>
      <c r="D51" s="105"/>
      <c r="E51" s="106"/>
      <c r="F51" s="44"/>
      <c r="G51" s="44"/>
      <c r="H51" s="34">
        <f t="shared" si="3"/>
        <v>0</v>
      </c>
      <c r="I51" s="68"/>
      <c r="K51" s="477" t="str">
        <f t="shared" si="4"/>
        <v/>
      </c>
      <c r="L51" s="236"/>
      <c r="M51" s="106"/>
      <c r="N51" s="44"/>
      <c r="O51" s="44"/>
      <c r="P51" s="80">
        <f t="shared" si="2"/>
        <v>0</v>
      </c>
      <c r="Q51" s="392"/>
      <c r="S51" s="591"/>
      <c r="T51" s="592"/>
      <c r="U51" s="592"/>
      <c r="V51" s="592"/>
      <c r="W51" s="592"/>
      <c r="X51" s="592"/>
      <c r="Y51" s="593"/>
    </row>
    <row r="52" spans="1:25" x14ac:dyDescent="0.25">
      <c r="A52" s="477"/>
      <c r="B52" s="43"/>
      <c r="C52" s="105"/>
      <c r="D52" s="105"/>
      <c r="E52" s="106"/>
      <c r="F52" s="44"/>
      <c r="G52" s="44"/>
      <c r="H52" s="34">
        <f t="shared" si="3"/>
        <v>0</v>
      </c>
      <c r="I52" s="68"/>
      <c r="K52" s="477" t="str">
        <f t="shared" si="4"/>
        <v/>
      </c>
      <c r="L52" s="236"/>
      <c r="M52" s="106"/>
      <c r="N52" s="44"/>
      <c r="O52" s="44"/>
      <c r="P52" s="80">
        <f t="shared" si="2"/>
        <v>0</v>
      </c>
      <c r="Q52" s="392"/>
      <c r="S52" s="591"/>
      <c r="T52" s="592"/>
      <c r="U52" s="592"/>
      <c r="V52" s="592"/>
      <c r="W52" s="592"/>
      <c r="X52" s="592"/>
      <c r="Y52" s="593"/>
    </row>
    <row r="53" spans="1:25" x14ac:dyDescent="0.25">
      <c r="A53" s="477"/>
      <c r="B53" s="43"/>
      <c r="C53" s="105"/>
      <c r="D53" s="105"/>
      <c r="E53" s="106"/>
      <c r="F53" s="44"/>
      <c r="G53" s="44"/>
      <c r="H53" s="34">
        <f t="shared" si="3"/>
        <v>0</v>
      </c>
      <c r="I53" s="68"/>
      <c r="K53" s="477" t="str">
        <f t="shared" si="4"/>
        <v/>
      </c>
      <c r="L53" s="236"/>
      <c r="M53" s="106"/>
      <c r="N53" s="44"/>
      <c r="O53" s="44"/>
      <c r="P53" s="80">
        <f t="shared" si="2"/>
        <v>0</v>
      </c>
      <c r="Q53" s="392"/>
      <c r="S53" s="591"/>
      <c r="T53" s="592"/>
      <c r="U53" s="592"/>
      <c r="V53" s="592"/>
      <c r="W53" s="592"/>
      <c r="X53" s="592"/>
      <c r="Y53" s="593"/>
    </row>
    <row r="54" spans="1:25" x14ac:dyDescent="0.25">
      <c r="A54" s="477"/>
      <c r="B54" s="43"/>
      <c r="C54" s="105"/>
      <c r="D54" s="105"/>
      <c r="E54" s="106"/>
      <c r="F54" s="44"/>
      <c r="G54" s="44"/>
      <c r="H54" s="34">
        <f t="shared" si="3"/>
        <v>0</v>
      </c>
      <c r="I54" s="68"/>
      <c r="K54" s="477" t="str">
        <f t="shared" si="4"/>
        <v/>
      </c>
      <c r="L54" s="236"/>
      <c r="M54" s="106"/>
      <c r="N54" s="44"/>
      <c r="O54" s="44"/>
      <c r="P54" s="80">
        <f t="shared" si="2"/>
        <v>0</v>
      </c>
      <c r="Q54" s="392"/>
      <c r="S54" s="591"/>
      <c r="T54" s="592"/>
      <c r="U54" s="592"/>
      <c r="V54" s="592"/>
      <c r="W54" s="592"/>
      <c r="X54" s="592"/>
      <c r="Y54" s="593"/>
    </row>
    <row r="55" spans="1:25" x14ac:dyDescent="0.25">
      <c r="A55" s="477"/>
      <c r="B55" s="43"/>
      <c r="C55" s="105"/>
      <c r="D55" s="105"/>
      <c r="E55" s="106"/>
      <c r="F55" s="44"/>
      <c r="G55" s="44"/>
      <c r="H55" s="34">
        <f t="shared" si="3"/>
        <v>0</v>
      </c>
      <c r="I55" s="68"/>
      <c r="K55" s="477" t="str">
        <f t="shared" si="4"/>
        <v/>
      </c>
      <c r="L55" s="236"/>
      <c r="M55" s="106"/>
      <c r="N55" s="44"/>
      <c r="O55" s="44"/>
      <c r="P55" s="80">
        <f t="shared" si="2"/>
        <v>0</v>
      </c>
      <c r="Q55" s="392"/>
      <c r="S55" s="591"/>
      <c r="T55" s="592"/>
      <c r="U55" s="592"/>
      <c r="V55" s="592"/>
      <c r="W55" s="592"/>
      <c r="X55" s="592"/>
      <c r="Y55" s="593"/>
    </row>
    <row r="56" spans="1:25" x14ac:dyDescent="0.25">
      <c r="A56" s="477"/>
      <c r="B56" s="43"/>
      <c r="C56" s="105"/>
      <c r="D56" s="105"/>
      <c r="E56" s="106"/>
      <c r="F56" s="44"/>
      <c r="G56" s="44"/>
      <c r="H56" s="34">
        <f t="shared" si="3"/>
        <v>0</v>
      </c>
      <c r="I56" s="68"/>
      <c r="K56" s="477" t="str">
        <f t="shared" si="4"/>
        <v/>
      </c>
      <c r="L56" s="236"/>
      <c r="M56" s="106"/>
      <c r="N56" s="44"/>
      <c r="O56" s="44"/>
      <c r="P56" s="80">
        <f t="shared" si="2"/>
        <v>0</v>
      </c>
      <c r="Q56" s="392"/>
      <c r="S56" s="591"/>
      <c r="T56" s="592"/>
      <c r="U56" s="592"/>
      <c r="V56" s="592"/>
      <c r="W56" s="592"/>
      <c r="X56" s="592"/>
      <c r="Y56" s="593"/>
    </row>
    <row r="57" spans="1:25" x14ac:dyDescent="0.25">
      <c r="A57" s="477"/>
      <c r="B57" s="43"/>
      <c r="C57" s="105"/>
      <c r="D57" s="105"/>
      <c r="E57" s="106"/>
      <c r="F57" s="44"/>
      <c r="G57" s="44"/>
      <c r="H57" s="34">
        <f t="shared" si="3"/>
        <v>0</v>
      </c>
      <c r="I57" s="68"/>
      <c r="K57" s="477" t="str">
        <f t="shared" si="4"/>
        <v/>
      </c>
      <c r="L57" s="236"/>
      <c r="M57" s="106"/>
      <c r="N57" s="44"/>
      <c r="O57" s="44"/>
      <c r="P57" s="80">
        <f t="shared" si="2"/>
        <v>0</v>
      </c>
      <c r="Q57" s="392"/>
      <c r="S57" s="591"/>
      <c r="T57" s="592"/>
      <c r="U57" s="592"/>
      <c r="V57" s="592"/>
      <c r="W57" s="592"/>
      <c r="X57" s="592"/>
      <c r="Y57" s="593"/>
    </row>
    <row r="58" spans="1:25" x14ac:dyDescent="0.25">
      <c r="A58" s="477"/>
      <c r="B58" s="43"/>
      <c r="C58" s="105"/>
      <c r="D58" s="105"/>
      <c r="E58" s="106"/>
      <c r="F58" s="44"/>
      <c r="G58" s="44"/>
      <c r="H58" s="34">
        <f t="shared" si="3"/>
        <v>0</v>
      </c>
      <c r="I58" s="68"/>
      <c r="K58" s="477" t="str">
        <f t="shared" si="4"/>
        <v/>
      </c>
      <c r="L58" s="236"/>
      <c r="M58" s="106"/>
      <c r="N58" s="44"/>
      <c r="O58" s="44"/>
      <c r="P58" s="80">
        <f t="shared" si="2"/>
        <v>0</v>
      </c>
      <c r="Q58" s="392"/>
      <c r="S58" s="591"/>
      <c r="T58" s="592"/>
      <c r="U58" s="592"/>
      <c r="V58" s="592"/>
      <c r="W58" s="592"/>
      <c r="X58" s="592"/>
      <c r="Y58" s="593"/>
    </row>
    <row r="59" spans="1:25" x14ac:dyDescent="0.25">
      <c r="A59" s="477"/>
      <c r="B59" s="43"/>
      <c r="C59" s="105"/>
      <c r="D59" s="105"/>
      <c r="E59" s="106"/>
      <c r="F59" s="44"/>
      <c r="G59" s="44"/>
      <c r="H59" s="34">
        <f t="shared" si="3"/>
        <v>0</v>
      </c>
      <c r="I59" s="68"/>
      <c r="K59" s="477" t="str">
        <f t="shared" si="4"/>
        <v/>
      </c>
      <c r="L59" s="236"/>
      <c r="M59" s="106"/>
      <c r="N59" s="44"/>
      <c r="O59" s="44"/>
      <c r="P59" s="80">
        <f t="shared" si="2"/>
        <v>0</v>
      </c>
      <c r="Q59" s="392"/>
      <c r="S59" s="591"/>
      <c r="T59" s="592"/>
      <c r="U59" s="592"/>
      <c r="V59" s="592"/>
      <c r="W59" s="592"/>
      <c r="X59" s="592"/>
      <c r="Y59" s="593"/>
    </row>
    <row r="60" spans="1:25" x14ac:dyDescent="0.25">
      <c r="A60" s="477"/>
      <c r="B60" s="43"/>
      <c r="C60" s="105"/>
      <c r="D60" s="105"/>
      <c r="E60" s="106"/>
      <c r="F60" s="44"/>
      <c r="G60" s="44"/>
      <c r="H60" s="34">
        <f t="shared" si="3"/>
        <v>0</v>
      </c>
      <c r="I60" s="68"/>
      <c r="K60" s="477" t="str">
        <f t="shared" si="4"/>
        <v/>
      </c>
      <c r="L60" s="236"/>
      <c r="M60" s="106"/>
      <c r="N60" s="44"/>
      <c r="O60" s="44"/>
      <c r="P60" s="80">
        <f t="shared" si="2"/>
        <v>0</v>
      </c>
      <c r="Q60" s="392"/>
      <c r="S60" s="591"/>
      <c r="T60" s="592"/>
      <c r="U60" s="592"/>
      <c r="V60" s="592"/>
      <c r="W60" s="592"/>
      <c r="X60" s="592"/>
      <c r="Y60" s="593"/>
    </row>
    <row r="61" spans="1:25" x14ac:dyDescent="0.25">
      <c r="A61" s="477"/>
      <c r="B61" s="43"/>
      <c r="C61" s="105"/>
      <c r="D61" s="105"/>
      <c r="E61" s="106"/>
      <c r="F61" s="44"/>
      <c r="G61" s="44"/>
      <c r="H61" s="34">
        <f t="shared" si="3"/>
        <v>0</v>
      </c>
      <c r="I61" s="68"/>
      <c r="K61" s="477" t="str">
        <f t="shared" si="4"/>
        <v/>
      </c>
      <c r="L61" s="236"/>
      <c r="M61" s="106"/>
      <c r="N61" s="44"/>
      <c r="O61" s="44"/>
      <c r="P61" s="80">
        <f t="shared" si="2"/>
        <v>0</v>
      </c>
      <c r="Q61" s="392"/>
      <c r="S61" s="591"/>
      <c r="T61" s="592"/>
      <c r="U61" s="592"/>
      <c r="V61" s="592"/>
      <c r="W61" s="592"/>
      <c r="X61" s="592"/>
      <c r="Y61" s="593"/>
    </row>
    <row r="62" spans="1:25" x14ac:dyDescent="0.25">
      <c r="A62" s="477"/>
      <c r="B62" s="43"/>
      <c r="C62" s="105"/>
      <c r="D62" s="105"/>
      <c r="E62" s="106"/>
      <c r="F62" s="44"/>
      <c r="G62" s="44"/>
      <c r="H62" s="34">
        <f t="shared" si="3"/>
        <v>0</v>
      </c>
      <c r="I62" s="68"/>
      <c r="K62" s="477" t="str">
        <f t="shared" si="4"/>
        <v/>
      </c>
      <c r="L62" s="236"/>
      <c r="M62" s="106"/>
      <c r="N62" s="44"/>
      <c r="O62" s="44"/>
      <c r="P62" s="80">
        <f t="shared" si="2"/>
        <v>0</v>
      </c>
      <c r="Q62" s="392"/>
      <c r="S62" s="591"/>
      <c r="T62" s="592"/>
      <c r="U62" s="592"/>
      <c r="V62" s="592"/>
      <c r="W62" s="592"/>
      <c r="X62" s="592"/>
      <c r="Y62" s="593"/>
    </row>
    <row r="63" spans="1:25" x14ac:dyDescent="0.25">
      <c r="A63" s="477"/>
      <c r="B63" s="43"/>
      <c r="C63" s="105"/>
      <c r="D63" s="105"/>
      <c r="E63" s="106"/>
      <c r="F63" s="44"/>
      <c r="G63" s="44"/>
      <c r="H63" s="34">
        <f t="shared" si="3"/>
        <v>0</v>
      </c>
      <c r="I63" s="68"/>
      <c r="K63" s="477" t="str">
        <f t="shared" si="4"/>
        <v/>
      </c>
      <c r="L63" s="236"/>
      <c r="M63" s="106"/>
      <c r="N63" s="44"/>
      <c r="O63" s="44"/>
      <c r="P63" s="80">
        <f t="shared" si="2"/>
        <v>0</v>
      </c>
      <c r="Q63" s="392"/>
      <c r="S63" s="591"/>
      <c r="T63" s="592"/>
      <c r="U63" s="592"/>
      <c r="V63" s="592"/>
      <c r="W63" s="592"/>
      <c r="X63" s="592"/>
      <c r="Y63" s="593"/>
    </row>
    <row r="64" spans="1:25" x14ac:dyDescent="0.25">
      <c r="A64" s="477"/>
      <c r="B64" s="43"/>
      <c r="C64" s="105"/>
      <c r="D64" s="105"/>
      <c r="E64" s="106"/>
      <c r="F64" s="44"/>
      <c r="G64" s="44"/>
      <c r="H64" s="34">
        <f t="shared" si="3"/>
        <v>0</v>
      </c>
      <c r="I64" s="68"/>
      <c r="K64" s="477" t="str">
        <f t="shared" si="4"/>
        <v/>
      </c>
      <c r="L64" s="236"/>
      <c r="M64" s="106"/>
      <c r="N64" s="44"/>
      <c r="O64" s="44"/>
      <c r="P64" s="80">
        <f t="shared" si="2"/>
        <v>0</v>
      </c>
      <c r="Q64" s="392"/>
      <c r="S64" s="591"/>
      <c r="T64" s="592"/>
      <c r="U64" s="592"/>
      <c r="V64" s="592"/>
      <c r="W64" s="592"/>
      <c r="X64" s="592"/>
      <c r="Y64" s="593"/>
    </row>
    <row r="65" spans="1:25" x14ac:dyDescent="0.25">
      <c r="A65" s="477"/>
      <c r="B65" s="43"/>
      <c r="C65" s="105"/>
      <c r="D65" s="105"/>
      <c r="E65" s="106"/>
      <c r="F65" s="44"/>
      <c r="G65" s="44"/>
      <c r="H65" s="34">
        <f t="shared" si="3"/>
        <v>0</v>
      </c>
      <c r="I65" s="68"/>
      <c r="K65" s="477" t="str">
        <f t="shared" si="4"/>
        <v/>
      </c>
      <c r="L65" s="236"/>
      <c r="M65" s="106"/>
      <c r="N65" s="44"/>
      <c r="O65" s="44"/>
      <c r="P65" s="80">
        <f t="shared" si="2"/>
        <v>0</v>
      </c>
      <c r="Q65" s="392"/>
      <c r="S65" s="591"/>
      <c r="T65" s="592"/>
      <c r="U65" s="592"/>
      <c r="V65" s="592"/>
      <c r="W65" s="592"/>
      <c r="X65" s="592"/>
      <c r="Y65" s="593"/>
    </row>
    <row r="66" spans="1:25" x14ac:dyDescent="0.25">
      <c r="A66" s="477"/>
      <c r="B66" s="43"/>
      <c r="C66" s="105"/>
      <c r="D66" s="105"/>
      <c r="E66" s="106"/>
      <c r="F66" s="44"/>
      <c r="G66" s="44"/>
      <c r="H66" s="34">
        <f t="shared" si="3"/>
        <v>0</v>
      </c>
      <c r="I66" s="68"/>
      <c r="K66" s="477" t="str">
        <f t="shared" si="4"/>
        <v/>
      </c>
      <c r="L66" s="236"/>
      <c r="M66" s="106"/>
      <c r="N66" s="44"/>
      <c r="O66" s="44"/>
      <c r="P66" s="80">
        <f t="shared" si="2"/>
        <v>0</v>
      </c>
      <c r="Q66" s="392"/>
      <c r="S66" s="591"/>
      <c r="T66" s="592"/>
      <c r="U66" s="592"/>
      <c r="V66" s="592"/>
      <c r="W66" s="592"/>
      <c r="X66" s="592"/>
      <c r="Y66" s="593"/>
    </row>
    <row r="67" spans="1:25" x14ac:dyDescent="0.25">
      <c r="A67" s="477"/>
      <c r="B67" s="43"/>
      <c r="C67" s="105"/>
      <c r="D67" s="105"/>
      <c r="E67" s="106"/>
      <c r="F67" s="44"/>
      <c r="G67" s="44"/>
      <c r="H67" s="34">
        <f t="shared" si="3"/>
        <v>0</v>
      </c>
      <c r="I67" s="68"/>
      <c r="K67" s="477" t="str">
        <f t="shared" si="4"/>
        <v/>
      </c>
      <c r="L67" s="236"/>
      <c r="M67" s="106"/>
      <c r="N67" s="44"/>
      <c r="O67" s="44"/>
      <c r="P67" s="80">
        <f t="shared" si="2"/>
        <v>0</v>
      </c>
      <c r="Q67" s="392"/>
      <c r="S67" s="591"/>
      <c r="T67" s="592"/>
      <c r="U67" s="592"/>
      <c r="V67" s="592"/>
      <c r="W67" s="592"/>
      <c r="X67" s="592"/>
      <c r="Y67" s="593"/>
    </row>
    <row r="68" spans="1:25" x14ac:dyDescent="0.25">
      <c r="A68" s="477"/>
      <c r="B68" s="43"/>
      <c r="C68" s="105"/>
      <c r="D68" s="105"/>
      <c r="E68" s="106"/>
      <c r="F68" s="44"/>
      <c r="G68" s="44"/>
      <c r="H68" s="34">
        <f t="shared" si="3"/>
        <v>0</v>
      </c>
      <c r="I68" s="68"/>
      <c r="K68" s="477" t="str">
        <f t="shared" si="4"/>
        <v/>
      </c>
      <c r="L68" s="236"/>
      <c r="M68" s="106"/>
      <c r="N68" s="44"/>
      <c r="O68" s="44"/>
      <c r="P68" s="80">
        <f t="shared" si="2"/>
        <v>0</v>
      </c>
      <c r="Q68" s="392"/>
      <c r="S68" s="591"/>
      <c r="T68" s="592"/>
      <c r="U68" s="592"/>
      <c r="V68" s="592"/>
      <c r="W68" s="592"/>
      <c r="X68" s="592"/>
      <c r="Y68" s="593"/>
    </row>
    <row r="69" spans="1:25" x14ac:dyDescent="0.25">
      <c r="A69" s="477"/>
      <c r="B69" s="43"/>
      <c r="C69" s="105"/>
      <c r="D69" s="105"/>
      <c r="E69" s="106"/>
      <c r="F69" s="44"/>
      <c r="G69" s="44"/>
      <c r="H69" s="34">
        <f t="shared" ref="H69:H100" si="5">G69+F69</f>
        <v>0</v>
      </c>
      <c r="I69" s="68"/>
      <c r="K69" s="477" t="str">
        <f t="shared" ref="K69:K105" si="6">IF(A69="","",A69)</f>
        <v/>
      </c>
      <c r="L69" s="236"/>
      <c r="M69" s="106"/>
      <c r="N69" s="44"/>
      <c r="O69" s="44"/>
      <c r="P69" s="80">
        <f t="shared" si="2"/>
        <v>0</v>
      </c>
      <c r="Q69" s="392"/>
      <c r="S69" s="591"/>
      <c r="T69" s="592"/>
      <c r="U69" s="592"/>
      <c r="V69" s="592"/>
      <c r="W69" s="592"/>
      <c r="X69" s="592"/>
      <c r="Y69" s="593"/>
    </row>
    <row r="70" spans="1:25" x14ac:dyDescent="0.25">
      <c r="A70" s="477"/>
      <c r="B70" s="43"/>
      <c r="C70" s="105"/>
      <c r="D70" s="105"/>
      <c r="E70" s="106"/>
      <c r="F70" s="44"/>
      <c r="G70" s="44"/>
      <c r="H70" s="34">
        <f t="shared" si="5"/>
        <v>0</v>
      </c>
      <c r="I70" s="68"/>
      <c r="K70" s="477" t="str">
        <f t="shared" si="6"/>
        <v/>
      </c>
      <c r="L70" s="236"/>
      <c r="M70" s="106"/>
      <c r="N70" s="44"/>
      <c r="O70" s="44"/>
      <c r="P70" s="80">
        <f t="shared" ref="P70:P105" si="7">O70+N70</f>
        <v>0</v>
      </c>
      <c r="Q70" s="392"/>
      <c r="S70" s="591"/>
      <c r="T70" s="592"/>
      <c r="U70" s="592"/>
      <c r="V70" s="592"/>
      <c r="W70" s="592"/>
      <c r="X70" s="592"/>
      <c r="Y70" s="593"/>
    </row>
    <row r="71" spans="1:25" x14ac:dyDescent="0.25">
      <c r="A71" s="477"/>
      <c r="B71" s="43"/>
      <c r="C71" s="105"/>
      <c r="D71" s="105"/>
      <c r="E71" s="106"/>
      <c r="F71" s="44"/>
      <c r="G71" s="44"/>
      <c r="H71" s="34">
        <f t="shared" si="5"/>
        <v>0</v>
      </c>
      <c r="I71" s="68"/>
      <c r="K71" s="477" t="str">
        <f t="shared" si="6"/>
        <v/>
      </c>
      <c r="L71" s="236"/>
      <c r="M71" s="106"/>
      <c r="N71" s="44"/>
      <c r="O71" s="44"/>
      <c r="P71" s="80">
        <f t="shared" si="7"/>
        <v>0</v>
      </c>
      <c r="Q71" s="392"/>
      <c r="S71" s="591"/>
      <c r="T71" s="592"/>
      <c r="U71" s="592"/>
      <c r="V71" s="592"/>
      <c r="W71" s="592"/>
      <c r="X71" s="592"/>
      <c r="Y71" s="593"/>
    </row>
    <row r="72" spans="1:25" x14ac:dyDescent="0.25">
      <c r="A72" s="477"/>
      <c r="B72" s="43"/>
      <c r="C72" s="105"/>
      <c r="D72" s="105"/>
      <c r="E72" s="106"/>
      <c r="F72" s="44"/>
      <c r="G72" s="44"/>
      <c r="H72" s="34">
        <f t="shared" si="5"/>
        <v>0</v>
      </c>
      <c r="I72" s="68"/>
      <c r="K72" s="477" t="str">
        <f t="shared" si="6"/>
        <v/>
      </c>
      <c r="L72" s="236"/>
      <c r="M72" s="106"/>
      <c r="N72" s="44"/>
      <c r="O72" s="44"/>
      <c r="P72" s="80">
        <f t="shared" si="7"/>
        <v>0</v>
      </c>
      <c r="Q72" s="392"/>
      <c r="S72" s="591"/>
      <c r="T72" s="592"/>
      <c r="U72" s="592"/>
      <c r="V72" s="592"/>
      <c r="W72" s="592"/>
      <c r="X72" s="592"/>
      <c r="Y72" s="593"/>
    </row>
    <row r="73" spans="1:25" x14ac:dyDescent="0.25">
      <c r="A73" s="477"/>
      <c r="B73" s="43"/>
      <c r="C73" s="105"/>
      <c r="D73" s="105"/>
      <c r="E73" s="106"/>
      <c r="F73" s="44"/>
      <c r="G73" s="44"/>
      <c r="H73" s="34">
        <f t="shared" si="5"/>
        <v>0</v>
      </c>
      <c r="I73" s="68"/>
      <c r="K73" s="477" t="str">
        <f t="shared" si="6"/>
        <v/>
      </c>
      <c r="L73" s="236"/>
      <c r="M73" s="106"/>
      <c r="N73" s="44"/>
      <c r="O73" s="44"/>
      <c r="P73" s="80">
        <f t="shared" si="7"/>
        <v>0</v>
      </c>
      <c r="Q73" s="392"/>
      <c r="S73" s="591"/>
      <c r="T73" s="592"/>
      <c r="U73" s="592"/>
      <c r="V73" s="592"/>
      <c r="W73" s="592"/>
      <c r="X73" s="592"/>
      <c r="Y73" s="593"/>
    </row>
    <row r="74" spans="1:25" x14ac:dyDescent="0.25">
      <c r="A74" s="477"/>
      <c r="B74" s="43"/>
      <c r="C74" s="105"/>
      <c r="D74" s="105"/>
      <c r="E74" s="106"/>
      <c r="F74" s="44"/>
      <c r="G74" s="44"/>
      <c r="H74" s="34">
        <f t="shared" si="5"/>
        <v>0</v>
      </c>
      <c r="I74" s="68"/>
      <c r="K74" s="477" t="str">
        <f t="shared" si="6"/>
        <v/>
      </c>
      <c r="L74" s="236"/>
      <c r="M74" s="106"/>
      <c r="N74" s="44"/>
      <c r="O74" s="44"/>
      <c r="P74" s="80">
        <f t="shared" si="7"/>
        <v>0</v>
      </c>
      <c r="Q74" s="392"/>
      <c r="S74" s="591"/>
      <c r="T74" s="592"/>
      <c r="U74" s="592"/>
      <c r="V74" s="592"/>
      <c r="W74" s="592"/>
      <c r="X74" s="592"/>
      <c r="Y74" s="593"/>
    </row>
    <row r="75" spans="1:25" x14ac:dyDescent="0.25">
      <c r="A75" s="477"/>
      <c r="B75" s="43"/>
      <c r="C75" s="105"/>
      <c r="D75" s="105"/>
      <c r="E75" s="106"/>
      <c r="F75" s="44"/>
      <c r="G75" s="44"/>
      <c r="H75" s="34">
        <f t="shared" si="5"/>
        <v>0</v>
      </c>
      <c r="I75" s="68"/>
      <c r="K75" s="477" t="str">
        <f t="shared" si="6"/>
        <v/>
      </c>
      <c r="L75" s="236"/>
      <c r="M75" s="106"/>
      <c r="N75" s="44"/>
      <c r="O75" s="44"/>
      <c r="P75" s="80">
        <f t="shared" si="7"/>
        <v>0</v>
      </c>
      <c r="Q75" s="392"/>
      <c r="S75" s="591"/>
      <c r="T75" s="592"/>
      <c r="U75" s="592"/>
      <c r="V75" s="592"/>
      <c r="W75" s="592"/>
      <c r="X75" s="592"/>
      <c r="Y75" s="593"/>
    </row>
    <row r="76" spans="1:25" x14ac:dyDescent="0.25">
      <c r="A76" s="477"/>
      <c r="B76" s="43"/>
      <c r="C76" s="105"/>
      <c r="D76" s="105"/>
      <c r="E76" s="106"/>
      <c r="F76" s="44"/>
      <c r="G76" s="44"/>
      <c r="H76" s="34">
        <f t="shared" si="5"/>
        <v>0</v>
      </c>
      <c r="I76" s="68"/>
      <c r="K76" s="477" t="str">
        <f t="shared" si="6"/>
        <v/>
      </c>
      <c r="L76" s="236"/>
      <c r="M76" s="106"/>
      <c r="N76" s="44"/>
      <c r="O76" s="44"/>
      <c r="P76" s="80">
        <f t="shared" si="7"/>
        <v>0</v>
      </c>
      <c r="Q76" s="392"/>
      <c r="S76" s="591"/>
      <c r="T76" s="592"/>
      <c r="U76" s="592"/>
      <c r="V76" s="592"/>
      <c r="W76" s="592"/>
      <c r="X76" s="592"/>
      <c r="Y76" s="593"/>
    </row>
    <row r="77" spans="1:25" x14ac:dyDescent="0.25">
      <c r="A77" s="477"/>
      <c r="B77" s="43"/>
      <c r="C77" s="105"/>
      <c r="D77" s="105"/>
      <c r="E77" s="106"/>
      <c r="F77" s="44"/>
      <c r="G77" s="44"/>
      <c r="H77" s="34">
        <f t="shared" si="5"/>
        <v>0</v>
      </c>
      <c r="I77" s="68"/>
      <c r="K77" s="477" t="str">
        <f t="shared" si="6"/>
        <v/>
      </c>
      <c r="L77" s="236"/>
      <c r="M77" s="106"/>
      <c r="N77" s="44"/>
      <c r="O77" s="44"/>
      <c r="P77" s="80">
        <f t="shared" si="7"/>
        <v>0</v>
      </c>
      <c r="Q77" s="392"/>
      <c r="S77" s="591"/>
      <c r="T77" s="592"/>
      <c r="U77" s="592"/>
      <c r="V77" s="592"/>
      <c r="W77" s="592"/>
      <c r="X77" s="592"/>
      <c r="Y77" s="593"/>
    </row>
    <row r="78" spans="1:25" x14ac:dyDescent="0.25">
      <c r="A78" s="477"/>
      <c r="B78" s="43"/>
      <c r="C78" s="105"/>
      <c r="D78" s="105"/>
      <c r="E78" s="106"/>
      <c r="F78" s="44"/>
      <c r="G78" s="44"/>
      <c r="H78" s="34">
        <f t="shared" si="5"/>
        <v>0</v>
      </c>
      <c r="I78" s="68"/>
      <c r="K78" s="477" t="str">
        <f t="shared" si="6"/>
        <v/>
      </c>
      <c r="L78" s="236"/>
      <c r="M78" s="106"/>
      <c r="N78" s="44"/>
      <c r="O78" s="44"/>
      <c r="P78" s="80">
        <f t="shared" si="7"/>
        <v>0</v>
      </c>
      <c r="Q78" s="392"/>
      <c r="S78" s="591"/>
      <c r="T78" s="592"/>
      <c r="U78" s="592"/>
      <c r="V78" s="592"/>
      <c r="W78" s="592"/>
      <c r="X78" s="592"/>
      <c r="Y78" s="593"/>
    </row>
    <row r="79" spans="1:25" x14ac:dyDescent="0.25">
      <c r="A79" s="477"/>
      <c r="B79" s="43"/>
      <c r="C79" s="105"/>
      <c r="D79" s="105"/>
      <c r="E79" s="106"/>
      <c r="F79" s="44"/>
      <c r="G79" s="44"/>
      <c r="H79" s="34">
        <f t="shared" si="5"/>
        <v>0</v>
      </c>
      <c r="I79" s="68"/>
      <c r="K79" s="477" t="str">
        <f t="shared" si="6"/>
        <v/>
      </c>
      <c r="L79" s="236"/>
      <c r="M79" s="106"/>
      <c r="N79" s="44"/>
      <c r="O79" s="44"/>
      <c r="P79" s="80">
        <f t="shared" si="7"/>
        <v>0</v>
      </c>
      <c r="Q79" s="392"/>
      <c r="S79" s="591"/>
      <c r="T79" s="592"/>
      <c r="U79" s="592"/>
      <c r="V79" s="592"/>
      <c r="W79" s="592"/>
      <c r="X79" s="592"/>
      <c r="Y79" s="593"/>
    </row>
    <row r="80" spans="1:25" x14ac:dyDescent="0.25">
      <c r="A80" s="477"/>
      <c r="B80" s="43"/>
      <c r="C80" s="105"/>
      <c r="D80" s="105"/>
      <c r="E80" s="106"/>
      <c r="F80" s="44"/>
      <c r="G80" s="44"/>
      <c r="H80" s="34">
        <f t="shared" si="5"/>
        <v>0</v>
      </c>
      <c r="I80" s="68"/>
      <c r="K80" s="477" t="str">
        <f t="shared" si="6"/>
        <v/>
      </c>
      <c r="L80" s="236"/>
      <c r="M80" s="106"/>
      <c r="N80" s="44"/>
      <c r="O80" s="44"/>
      <c r="P80" s="80">
        <f t="shared" si="7"/>
        <v>0</v>
      </c>
      <c r="Q80" s="392"/>
      <c r="S80" s="591"/>
      <c r="T80" s="592"/>
      <c r="U80" s="592"/>
      <c r="V80" s="592"/>
      <c r="W80" s="592"/>
      <c r="X80" s="592"/>
      <c r="Y80" s="593"/>
    </row>
    <row r="81" spans="1:25" x14ac:dyDescent="0.25">
      <c r="A81" s="477"/>
      <c r="B81" s="43"/>
      <c r="C81" s="105"/>
      <c r="D81" s="105"/>
      <c r="E81" s="106"/>
      <c r="F81" s="44"/>
      <c r="G81" s="44"/>
      <c r="H81" s="34">
        <f t="shared" si="5"/>
        <v>0</v>
      </c>
      <c r="I81" s="68"/>
      <c r="K81" s="477" t="str">
        <f t="shared" si="6"/>
        <v/>
      </c>
      <c r="L81" s="236"/>
      <c r="M81" s="106"/>
      <c r="N81" s="44"/>
      <c r="O81" s="44"/>
      <c r="P81" s="80">
        <f t="shared" si="7"/>
        <v>0</v>
      </c>
      <c r="Q81" s="392"/>
      <c r="S81" s="591"/>
      <c r="T81" s="592"/>
      <c r="U81" s="592"/>
      <c r="V81" s="592"/>
      <c r="W81" s="592"/>
      <c r="X81" s="592"/>
      <c r="Y81" s="593"/>
    </row>
    <row r="82" spans="1:25" x14ac:dyDescent="0.25">
      <c r="A82" s="477"/>
      <c r="B82" s="43"/>
      <c r="C82" s="105"/>
      <c r="D82" s="105"/>
      <c r="E82" s="106"/>
      <c r="F82" s="44"/>
      <c r="G82" s="44"/>
      <c r="H82" s="34">
        <f t="shared" si="5"/>
        <v>0</v>
      </c>
      <c r="I82" s="68"/>
      <c r="K82" s="477" t="str">
        <f t="shared" si="6"/>
        <v/>
      </c>
      <c r="L82" s="236"/>
      <c r="M82" s="106"/>
      <c r="N82" s="44"/>
      <c r="O82" s="44"/>
      <c r="P82" s="80">
        <f t="shared" si="7"/>
        <v>0</v>
      </c>
      <c r="Q82" s="392"/>
      <c r="S82" s="591"/>
      <c r="T82" s="592"/>
      <c r="U82" s="592"/>
      <c r="V82" s="592"/>
      <c r="W82" s="592"/>
      <c r="X82" s="592"/>
      <c r="Y82" s="593"/>
    </row>
    <row r="83" spans="1:25" x14ac:dyDescent="0.25">
      <c r="A83" s="477"/>
      <c r="B83" s="43"/>
      <c r="C83" s="105"/>
      <c r="D83" s="105"/>
      <c r="E83" s="106"/>
      <c r="F83" s="44"/>
      <c r="G83" s="44"/>
      <c r="H83" s="34">
        <f t="shared" si="5"/>
        <v>0</v>
      </c>
      <c r="I83" s="68"/>
      <c r="K83" s="477" t="str">
        <f t="shared" si="6"/>
        <v/>
      </c>
      <c r="L83" s="236"/>
      <c r="M83" s="106"/>
      <c r="N83" s="44"/>
      <c r="O83" s="44"/>
      <c r="P83" s="80">
        <f t="shared" si="7"/>
        <v>0</v>
      </c>
      <c r="Q83" s="392"/>
      <c r="S83" s="591"/>
      <c r="T83" s="592"/>
      <c r="U83" s="592"/>
      <c r="V83" s="592"/>
      <c r="W83" s="592"/>
      <c r="X83" s="592"/>
      <c r="Y83" s="593"/>
    </row>
    <row r="84" spans="1:25" x14ac:dyDescent="0.25">
      <c r="A84" s="477"/>
      <c r="B84" s="43"/>
      <c r="C84" s="105"/>
      <c r="D84" s="105"/>
      <c r="E84" s="106"/>
      <c r="F84" s="44"/>
      <c r="G84" s="44"/>
      <c r="H84" s="34">
        <f t="shared" si="5"/>
        <v>0</v>
      </c>
      <c r="I84" s="68"/>
      <c r="K84" s="477" t="str">
        <f t="shared" si="6"/>
        <v/>
      </c>
      <c r="L84" s="236"/>
      <c r="M84" s="106"/>
      <c r="N84" s="44"/>
      <c r="O84" s="44"/>
      <c r="P84" s="80">
        <f t="shared" si="7"/>
        <v>0</v>
      </c>
      <c r="Q84" s="392"/>
      <c r="S84" s="591"/>
      <c r="T84" s="592"/>
      <c r="U84" s="592"/>
      <c r="V84" s="592"/>
      <c r="W84" s="592"/>
      <c r="X84" s="592"/>
      <c r="Y84" s="593"/>
    </row>
    <row r="85" spans="1:25" x14ac:dyDescent="0.25">
      <c r="A85" s="477"/>
      <c r="B85" s="43"/>
      <c r="C85" s="105"/>
      <c r="D85" s="105"/>
      <c r="E85" s="106"/>
      <c r="F85" s="44"/>
      <c r="G85" s="44"/>
      <c r="H85" s="34">
        <f t="shared" si="5"/>
        <v>0</v>
      </c>
      <c r="I85" s="68"/>
      <c r="K85" s="477" t="str">
        <f t="shared" si="6"/>
        <v/>
      </c>
      <c r="L85" s="236"/>
      <c r="M85" s="106"/>
      <c r="N85" s="44"/>
      <c r="O85" s="44"/>
      <c r="P85" s="80">
        <f t="shared" si="7"/>
        <v>0</v>
      </c>
      <c r="Q85" s="392"/>
      <c r="S85" s="591"/>
      <c r="T85" s="592"/>
      <c r="U85" s="592"/>
      <c r="V85" s="592"/>
      <c r="W85" s="592"/>
      <c r="X85" s="592"/>
      <c r="Y85" s="593"/>
    </row>
    <row r="86" spans="1:25" x14ac:dyDescent="0.25">
      <c r="A86" s="477"/>
      <c r="B86" s="43"/>
      <c r="C86" s="105"/>
      <c r="D86" s="105"/>
      <c r="E86" s="106"/>
      <c r="F86" s="44"/>
      <c r="G86" s="44"/>
      <c r="H86" s="34">
        <f t="shared" si="5"/>
        <v>0</v>
      </c>
      <c r="I86" s="68"/>
      <c r="K86" s="477" t="str">
        <f t="shared" si="6"/>
        <v/>
      </c>
      <c r="L86" s="236"/>
      <c r="M86" s="106"/>
      <c r="N86" s="44"/>
      <c r="O86" s="44"/>
      <c r="P86" s="80">
        <f t="shared" si="7"/>
        <v>0</v>
      </c>
      <c r="Q86" s="392"/>
      <c r="S86" s="591"/>
      <c r="T86" s="592"/>
      <c r="U86" s="592"/>
      <c r="V86" s="592"/>
      <c r="W86" s="592"/>
      <c r="X86" s="592"/>
      <c r="Y86" s="593"/>
    </row>
    <row r="87" spans="1:25" x14ac:dyDescent="0.25">
      <c r="A87" s="477"/>
      <c r="B87" s="43"/>
      <c r="C87" s="105"/>
      <c r="D87" s="105"/>
      <c r="E87" s="106"/>
      <c r="F87" s="44"/>
      <c r="G87" s="44"/>
      <c r="H87" s="34">
        <f t="shared" si="5"/>
        <v>0</v>
      </c>
      <c r="I87" s="68"/>
      <c r="K87" s="477" t="str">
        <f t="shared" si="6"/>
        <v/>
      </c>
      <c r="L87" s="236"/>
      <c r="M87" s="106"/>
      <c r="N87" s="44"/>
      <c r="O87" s="44"/>
      <c r="P87" s="80">
        <f t="shared" si="7"/>
        <v>0</v>
      </c>
      <c r="Q87" s="392"/>
      <c r="S87" s="591"/>
      <c r="T87" s="592"/>
      <c r="U87" s="592"/>
      <c r="V87" s="592"/>
      <c r="W87" s="592"/>
      <c r="X87" s="592"/>
      <c r="Y87" s="593"/>
    </row>
    <row r="88" spans="1:25" x14ac:dyDescent="0.25">
      <c r="A88" s="477"/>
      <c r="B88" s="43"/>
      <c r="C88" s="105"/>
      <c r="D88" s="105"/>
      <c r="E88" s="106"/>
      <c r="F88" s="44"/>
      <c r="G88" s="44"/>
      <c r="H88" s="34">
        <f t="shared" si="5"/>
        <v>0</v>
      </c>
      <c r="I88" s="68"/>
      <c r="K88" s="477" t="str">
        <f t="shared" si="6"/>
        <v/>
      </c>
      <c r="L88" s="236"/>
      <c r="M88" s="106"/>
      <c r="N88" s="44"/>
      <c r="O88" s="44"/>
      <c r="P88" s="80">
        <f t="shared" si="7"/>
        <v>0</v>
      </c>
      <c r="Q88" s="392"/>
      <c r="S88" s="591"/>
      <c r="T88" s="592"/>
      <c r="U88" s="592"/>
      <c r="V88" s="592"/>
      <c r="W88" s="592"/>
      <c r="X88" s="592"/>
      <c r="Y88" s="593"/>
    </row>
    <row r="89" spans="1:25" x14ac:dyDescent="0.25">
      <c r="A89" s="477"/>
      <c r="B89" s="43"/>
      <c r="C89" s="105"/>
      <c r="D89" s="105"/>
      <c r="E89" s="106"/>
      <c r="F89" s="44"/>
      <c r="G89" s="44"/>
      <c r="H89" s="34">
        <f t="shared" si="5"/>
        <v>0</v>
      </c>
      <c r="I89" s="68"/>
      <c r="K89" s="477" t="str">
        <f t="shared" si="6"/>
        <v/>
      </c>
      <c r="L89" s="236"/>
      <c r="M89" s="106"/>
      <c r="N89" s="44"/>
      <c r="O89" s="44"/>
      <c r="P89" s="80">
        <f t="shared" si="7"/>
        <v>0</v>
      </c>
      <c r="Q89" s="392"/>
      <c r="S89" s="591"/>
      <c r="T89" s="592"/>
      <c r="U89" s="592"/>
      <c r="V89" s="592"/>
      <c r="W89" s="592"/>
      <c r="X89" s="592"/>
      <c r="Y89" s="593"/>
    </row>
    <row r="90" spans="1:25" x14ac:dyDescent="0.25">
      <c r="A90" s="477"/>
      <c r="B90" s="43"/>
      <c r="C90" s="105"/>
      <c r="D90" s="105"/>
      <c r="E90" s="106"/>
      <c r="F90" s="44"/>
      <c r="G90" s="44"/>
      <c r="H90" s="34">
        <f t="shared" si="5"/>
        <v>0</v>
      </c>
      <c r="I90" s="68"/>
      <c r="K90" s="477" t="str">
        <f t="shared" si="6"/>
        <v/>
      </c>
      <c r="L90" s="236"/>
      <c r="M90" s="106"/>
      <c r="N90" s="44"/>
      <c r="O90" s="44"/>
      <c r="P90" s="80">
        <f t="shared" si="7"/>
        <v>0</v>
      </c>
      <c r="Q90" s="392"/>
      <c r="S90" s="591"/>
      <c r="T90" s="592"/>
      <c r="U90" s="592"/>
      <c r="V90" s="592"/>
      <c r="W90" s="592"/>
      <c r="X90" s="592"/>
      <c r="Y90" s="593"/>
    </row>
    <row r="91" spans="1:25" x14ac:dyDescent="0.25">
      <c r="A91" s="477"/>
      <c r="B91" s="43"/>
      <c r="C91" s="105"/>
      <c r="D91" s="105"/>
      <c r="E91" s="106"/>
      <c r="F91" s="44"/>
      <c r="G91" s="44"/>
      <c r="H91" s="34">
        <f t="shared" si="5"/>
        <v>0</v>
      </c>
      <c r="I91" s="68"/>
      <c r="K91" s="477" t="str">
        <f t="shared" si="6"/>
        <v/>
      </c>
      <c r="L91" s="236"/>
      <c r="M91" s="106"/>
      <c r="N91" s="44"/>
      <c r="O91" s="44"/>
      <c r="P91" s="80">
        <f t="shared" si="7"/>
        <v>0</v>
      </c>
      <c r="Q91" s="392"/>
      <c r="S91" s="591"/>
      <c r="T91" s="592"/>
      <c r="U91" s="592"/>
      <c r="V91" s="592"/>
      <c r="W91" s="592"/>
      <c r="X91" s="592"/>
      <c r="Y91" s="593"/>
    </row>
    <row r="92" spans="1:25" x14ac:dyDescent="0.25">
      <c r="A92" s="477"/>
      <c r="B92" s="43"/>
      <c r="C92" s="105"/>
      <c r="D92" s="105"/>
      <c r="E92" s="106"/>
      <c r="F92" s="44"/>
      <c r="G92" s="44"/>
      <c r="H92" s="34">
        <f t="shared" si="5"/>
        <v>0</v>
      </c>
      <c r="I92" s="68"/>
      <c r="K92" s="477" t="str">
        <f t="shared" si="6"/>
        <v/>
      </c>
      <c r="L92" s="236"/>
      <c r="M92" s="106"/>
      <c r="N92" s="44"/>
      <c r="O92" s="44"/>
      <c r="P92" s="80">
        <f t="shared" si="7"/>
        <v>0</v>
      </c>
      <c r="Q92" s="392"/>
      <c r="S92" s="591"/>
      <c r="T92" s="592"/>
      <c r="U92" s="592"/>
      <c r="V92" s="592"/>
      <c r="W92" s="592"/>
      <c r="X92" s="592"/>
      <c r="Y92" s="593"/>
    </row>
    <row r="93" spans="1:25" x14ac:dyDescent="0.25">
      <c r="A93" s="477"/>
      <c r="B93" s="43"/>
      <c r="C93" s="105"/>
      <c r="D93" s="105"/>
      <c r="E93" s="106"/>
      <c r="F93" s="44"/>
      <c r="G93" s="44"/>
      <c r="H93" s="34">
        <f t="shared" si="5"/>
        <v>0</v>
      </c>
      <c r="I93" s="68"/>
      <c r="K93" s="477" t="str">
        <f t="shared" si="6"/>
        <v/>
      </c>
      <c r="L93" s="236"/>
      <c r="M93" s="106"/>
      <c r="N93" s="44"/>
      <c r="O93" s="44"/>
      <c r="P93" s="80">
        <f t="shared" si="7"/>
        <v>0</v>
      </c>
      <c r="Q93" s="392"/>
      <c r="S93" s="591"/>
      <c r="T93" s="592"/>
      <c r="U93" s="592"/>
      <c r="V93" s="592"/>
      <c r="W93" s="592"/>
      <c r="X93" s="592"/>
      <c r="Y93" s="593"/>
    </row>
    <row r="94" spans="1:25" x14ac:dyDescent="0.25">
      <c r="A94" s="477"/>
      <c r="B94" s="43"/>
      <c r="C94" s="105"/>
      <c r="D94" s="105"/>
      <c r="E94" s="106"/>
      <c r="F94" s="44"/>
      <c r="G94" s="44"/>
      <c r="H94" s="34">
        <f t="shared" si="5"/>
        <v>0</v>
      </c>
      <c r="I94" s="68"/>
      <c r="K94" s="477" t="str">
        <f t="shared" si="6"/>
        <v/>
      </c>
      <c r="L94" s="236"/>
      <c r="M94" s="106"/>
      <c r="N94" s="44"/>
      <c r="O94" s="44"/>
      <c r="P94" s="80">
        <f t="shared" si="7"/>
        <v>0</v>
      </c>
      <c r="Q94" s="392"/>
      <c r="S94" s="591"/>
      <c r="T94" s="592"/>
      <c r="U94" s="592"/>
      <c r="V94" s="592"/>
      <c r="W94" s="592"/>
      <c r="X94" s="592"/>
      <c r="Y94" s="593"/>
    </row>
    <row r="95" spans="1:25" x14ac:dyDescent="0.25">
      <c r="A95" s="477"/>
      <c r="B95" s="43"/>
      <c r="C95" s="105"/>
      <c r="D95" s="105"/>
      <c r="E95" s="106"/>
      <c r="F95" s="44"/>
      <c r="G95" s="44"/>
      <c r="H95" s="34">
        <f t="shared" si="5"/>
        <v>0</v>
      </c>
      <c r="I95" s="68"/>
      <c r="K95" s="477" t="str">
        <f t="shared" si="6"/>
        <v/>
      </c>
      <c r="L95" s="236"/>
      <c r="M95" s="106"/>
      <c r="N95" s="44"/>
      <c r="O95" s="44"/>
      <c r="P95" s="80">
        <f t="shared" si="7"/>
        <v>0</v>
      </c>
      <c r="Q95" s="392"/>
      <c r="S95" s="591"/>
      <c r="T95" s="592"/>
      <c r="U95" s="592"/>
      <c r="V95" s="592"/>
      <c r="W95" s="592"/>
      <c r="X95" s="592"/>
      <c r="Y95" s="593"/>
    </row>
    <row r="96" spans="1:25" x14ac:dyDescent="0.25">
      <c r="A96" s="477"/>
      <c r="B96" s="43"/>
      <c r="C96" s="105"/>
      <c r="D96" s="105"/>
      <c r="E96" s="106"/>
      <c r="F96" s="44"/>
      <c r="G96" s="44"/>
      <c r="H96" s="34">
        <f t="shared" si="5"/>
        <v>0</v>
      </c>
      <c r="I96" s="68"/>
      <c r="K96" s="477" t="str">
        <f t="shared" si="6"/>
        <v/>
      </c>
      <c r="L96" s="236"/>
      <c r="M96" s="106"/>
      <c r="N96" s="44"/>
      <c r="O96" s="44"/>
      <c r="P96" s="80">
        <f t="shared" si="7"/>
        <v>0</v>
      </c>
      <c r="Q96" s="392"/>
      <c r="S96" s="591"/>
      <c r="T96" s="592"/>
      <c r="U96" s="592"/>
      <c r="V96" s="592"/>
      <c r="W96" s="592"/>
      <c r="X96" s="592"/>
      <c r="Y96" s="593"/>
    </row>
    <row r="97" spans="1:25" x14ac:dyDescent="0.25">
      <c r="A97" s="477"/>
      <c r="B97" s="43"/>
      <c r="C97" s="105"/>
      <c r="D97" s="105"/>
      <c r="E97" s="106"/>
      <c r="F97" s="44"/>
      <c r="G97" s="44"/>
      <c r="H97" s="34">
        <f t="shared" si="5"/>
        <v>0</v>
      </c>
      <c r="I97" s="68"/>
      <c r="K97" s="477" t="str">
        <f t="shared" si="6"/>
        <v/>
      </c>
      <c r="L97" s="236"/>
      <c r="M97" s="106"/>
      <c r="N97" s="44"/>
      <c r="O97" s="44"/>
      <c r="P97" s="80">
        <f t="shared" si="7"/>
        <v>0</v>
      </c>
      <c r="Q97" s="392"/>
      <c r="S97" s="591"/>
      <c r="T97" s="592"/>
      <c r="U97" s="592"/>
      <c r="V97" s="592"/>
      <c r="W97" s="592"/>
      <c r="X97" s="592"/>
      <c r="Y97" s="593"/>
    </row>
    <row r="98" spans="1:25" x14ac:dyDescent="0.25">
      <c r="A98" s="477"/>
      <c r="B98" s="43"/>
      <c r="C98" s="105"/>
      <c r="D98" s="105"/>
      <c r="E98" s="106"/>
      <c r="F98" s="44"/>
      <c r="G98" s="44"/>
      <c r="H98" s="34">
        <f t="shared" si="5"/>
        <v>0</v>
      </c>
      <c r="I98" s="68"/>
      <c r="K98" s="477" t="str">
        <f t="shared" si="6"/>
        <v/>
      </c>
      <c r="L98" s="236"/>
      <c r="M98" s="106"/>
      <c r="N98" s="44"/>
      <c r="O98" s="44"/>
      <c r="P98" s="80">
        <f t="shared" si="7"/>
        <v>0</v>
      </c>
      <c r="Q98" s="392"/>
      <c r="S98" s="591"/>
      <c r="T98" s="592"/>
      <c r="U98" s="592"/>
      <c r="V98" s="592"/>
      <c r="W98" s="592"/>
      <c r="X98" s="592"/>
      <c r="Y98" s="593"/>
    </row>
    <row r="99" spans="1:25" x14ac:dyDescent="0.25">
      <c r="A99" s="477"/>
      <c r="B99" s="43"/>
      <c r="C99" s="105"/>
      <c r="D99" s="105"/>
      <c r="E99" s="106"/>
      <c r="F99" s="44"/>
      <c r="G99" s="44"/>
      <c r="H99" s="34">
        <f t="shared" si="5"/>
        <v>0</v>
      </c>
      <c r="I99" s="68"/>
      <c r="K99" s="477" t="str">
        <f t="shared" si="6"/>
        <v/>
      </c>
      <c r="L99" s="236"/>
      <c r="M99" s="106"/>
      <c r="N99" s="44"/>
      <c r="O99" s="44"/>
      <c r="P99" s="80">
        <f t="shared" si="7"/>
        <v>0</v>
      </c>
      <c r="Q99" s="392"/>
      <c r="S99" s="591"/>
      <c r="T99" s="592"/>
      <c r="U99" s="592"/>
      <c r="V99" s="592"/>
      <c r="W99" s="592"/>
      <c r="X99" s="592"/>
      <c r="Y99" s="593"/>
    </row>
    <row r="100" spans="1:25" x14ac:dyDescent="0.25">
      <c r="A100" s="477"/>
      <c r="B100" s="43"/>
      <c r="C100" s="105"/>
      <c r="D100" s="105"/>
      <c r="E100" s="106"/>
      <c r="F100" s="44"/>
      <c r="G100" s="44"/>
      <c r="H100" s="34">
        <f t="shared" si="5"/>
        <v>0</v>
      </c>
      <c r="I100" s="68"/>
      <c r="K100" s="477" t="str">
        <f t="shared" si="6"/>
        <v/>
      </c>
      <c r="L100" s="236"/>
      <c r="M100" s="106"/>
      <c r="N100" s="44"/>
      <c r="O100" s="44"/>
      <c r="P100" s="80">
        <f t="shared" si="7"/>
        <v>0</v>
      </c>
      <c r="Q100" s="392"/>
      <c r="S100" s="591"/>
      <c r="T100" s="592"/>
      <c r="U100" s="592"/>
      <c r="V100" s="592"/>
      <c r="W100" s="592"/>
      <c r="X100" s="592"/>
      <c r="Y100" s="593"/>
    </row>
    <row r="101" spans="1:25" x14ac:dyDescent="0.25">
      <c r="A101" s="477"/>
      <c r="B101" s="43"/>
      <c r="C101" s="105"/>
      <c r="D101" s="105"/>
      <c r="E101" s="106"/>
      <c r="F101" s="44"/>
      <c r="G101" s="44"/>
      <c r="H101" s="34">
        <f t="shared" ref="H101:H105" si="8">G101+F101</f>
        <v>0</v>
      </c>
      <c r="I101" s="68"/>
      <c r="K101" s="477" t="str">
        <f t="shared" si="6"/>
        <v/>
      </c>
      <c r="L101" s="236"/>
      <c r="M101" s="106"/>
      <c r="N101" s="44"/>
      <c r="O101" s="44"/>
      <c r="P101" s="80">
        <f t="shared" si="7"/>
        <v>0</v>
      </c>
      <c r="Q101" s="392"/>
      <c r="S101" s="591"/>
      <c r="T101" s="592"/>
      <c r="U101" s="592"/>
      <c r="V101" s="592"/>
      <c r="W101" s="592"/>
      <c r="X101" s="592"/>
      <c r="Y101" s="593"/>
    </row>
    <row r="102" spans="1:25" x14ac:dyDescent="0.25">
      <c r="A102" s="477"/>
      <c r="B102" s="43"/>
      <c r="C102" s="105"/>
      <c r="D102" s="105"/>
      <c r="E102" s="106"/>
      <c r="F102" s="44"/>
      <c r="G102" s="44"/>
      <c r="H102" s="34">
        <f t="shared" si="8"/>
        <v>0</v>
      </c>
      <c r="I102" s="68"/>
      <c r="K102" s="477" t="str">
        <f t="shared" si="6"/>
        <v/>
      </c>
      <c r="L102" s="236"/>
      <c r="M102" s="106"/>
      <c r="N102" s="44"/>
      <c r="O102" s="44"/>
      <c r="P102" s="80">
        <f t="shared" si="7"/>
        <v>0</v>
      </c>
      <c r="Q102" s="392"/>
      <c r="S102" s="591"/>
      <c r="T102" s="592"/>
      <c r="U102" s="592"/>
      <c r="V102" s="592"/>
      <c r="W102" s="592"/>
      <c r="X102" s="592"/>
      <c r="Y102" s="593"/>
    </row>
    <row r="103" spans="1:25" x14ac:dyDescent="0.25">
      <c r="A103" s="477"/>
      <c r="B103" s="43"/>
      <c r="C103" s="105"/>
      <c r="D103" s="105"/>
      <c r="E103" s="106"/>
      <c r="F103" s="44"/>
      <c r="G103" s="44"/>
      <c r="H103" s="34">
        <f t="shared" si="8"/>
        <v>0</v>
      </c>
      <c r="I103" s="68"/>
      <c r="K103" s="477" t="str">
        <f t="shared" si="6"/>
        <v/>
      </c>
      <c r="L103" s="236"/>
      <c r="M103" s="106"/>
      <c r="N103" s="44"/>
      <c r="O103" s="44"/>
      <c r="P103" s="80">
        <f t="shared" si="7"/>
        <v>0</v>
      </c>
      <c r="Q103" s="392"/>
      <c r="S103" s="591"/>
      <c r="T103" s="592"/>
      <c r="U103" s="592"/>
      <c r="V103" s="592"/>
      <c r="W103" s="592"/>
      <c r="X103" s="592"/>
      <c r="Y103" s="593"/>
    </row>
    <row r="104" spans="1:25" x14ac:dyDescent="0.25">
      <c r="A104" s="477"/>
      <c r="B104" s="43"/>
      <c r="C104" s="105"/>
      <c r="D104" s="105"/>
      <c r="E104" s="106"/>
      <c r="F104" s="44"/>
      <c r="G104" s="44"/>
      <c r="H104" s="34">
        <f t="shared" si="8"/>
        <v>0</v>
      </c>
      <c r="I104" s="68"/>
      <c r="K104" s="477" t="str">
        <f t="shared" si="6"/>
        <v/>
      </c>
      <c r="L104" s="236"/>
      <c r="M104" s="106"/>
      <c r="N104" s="44"/>
      <c r="O104" s="44"/>
      <c r="P104" s="80">
        <f t="shared" si="7"/>
        <v>0</v>
      </c>
      <c r="Q104" s="392"/>
      <c r="S104" s="591"/>
      <c r="T104" s="592"/>
      <c r="U104" s="592"/>
      <c r="V104" s="592"/>
      <c r="W104" s="592"/>
      <c r="X104" s="592"/>
      <c r="Y104" s="593"/>
    </row>
    <row r="105" spans="1:25" ht="15.75" thickBot="1" x14ac:dyDescent="0.3">
      <c r="A105" s="478"/>
      <c r="B105" s="110"/>
      <c r="C105" s="111"/>
      <c r="D105" s="111"/>
      <c r="E105" s="112"/>
      <c r="F105" s="113"/>
      <c r="G105" s="113"/>
      <c r="H105" s="114">
        <f t="shared" si="8"/>
        <v>0</v>
      </c>
      <c r="I105" s="68"/>
      <c r="K105" s="477" t="str">
        <f t="shared" si="6"/>
        <v/>
      </c>
      <c r="L105" s="390"/>
      <c r="M105" s="112"/>
      <c r="N105" s="113"/>
      <c r="O105" s="113"/>
      <c r="P105" s="402">
        <f t="shared" si="7"/>
        <v>0</v>
      </c>
      <c r="Q105" s="392"/>
      <c r="S105" s="591"/>
      <c r="T105" s="592"/>
      <c r="U105" s="592"/>
      <c r="V105" s="592"/>
      <c r="W105" s="592"/>
      <c r="X105" s="592"/>
      <c r="Y105" s="593"/>
    </row>
    <row r="106" spans="1:25" ht="15.75" thickTop="1" x14ac:dyDescent="0.25">
      <c r="A106" s="479"/>
      <c r="B106" s="115"/>
      <c r="C106" s="116" t="s">
        <v>30</v>
      </c>
      <c r="D106" s="116"/>
      <c r="E106" s="117"/>
      <c r="F106" s="118">
        <f>SUM(F5:F105)</f>
        <v>0</v>
      </c>
      <c r="G106" s="118">
        <f>SUM(G5:G105)</f>
        <v>0</v>
      </c>
      <c r="H106" s="118">
        <f>SUM(H5:H105)</f>
        <v>0</v>
      </c>
      <c r="I106" s="68"/>
      <c r="K106" s="480"/>
      <c r="L106" s="400"/>
      <c r="M106" s="400"/>
      <c r="N106" s="125">
        <f>SUM(N5:N105)</f>
        <v>0</v>
      </c>
      <c r="O106" s="125">
        <f>SUM(O5:O105)</f>
        <v>0</v>
      </c>
      <c r="P106" s="125">
        <f>SUM(P5:P105)</f>
        <v>0</v>
      </c>
      <c r="Q106" s="392"/>
    </row>
    <row r="107" spans="1:25" x14ac:dyDescent="0.25">
      <c r="A107" s="468"/>
      <c r="B107" s="99"/>
      <c r="C107" s="99"/>
      <c r="D107" s="99"/>
      <c r="E107" s="99"/>
      <c r="F107" s="99"/>
      <c r="G107" s="99"/>
      <c r="H107" s="99"/>
      <c r="I107" s="69"/>
      <c r="K107" s="476"/>
      <c r="L107" s="399"/>
      <c r="M107" s="399"/>
      <c r="N107" s="399"/>
      <c r="O107" s="399"/>
      <c r="P107" s="399"/>
      <c r="Q107" s="397"/>
    </row>
    <row r="109" spans="1:25" x14ac:dyDescent="0.25">
      <c r="E109"/>
      <c r="F109"/>
      <c r="G109"/>
      <c r="H109"/>
    </row>
    <row r="110" spans="1:25" x14ac:dyDescent="0.25">
      <c r="E110"/>
      <c r="F110"/>
      <c r="G110"/>
      <c r="H110"/>
    </row>
    <row r="111" spans="1:25" x14ac:dyDescent="0.25">
      <c r="E111"/>
      <c r="F111"/>
      <c r="G111"/>
      <c r="H111"/>
    </row>
    <row r="112" spans="1:25" x14ac:dyDescent="0.25">
      <c r="F112"/>
      <c r="G112"/>
      <c r="H112"/>
    </row>
    <row r="126" spans="2:4" x14ac:dyDescent="0.25">
      <c r="B126" s="414"/>
      <c r="C126" s="414"/>
      <c r="D126" s="414"/>
    </row>
  </sheetData>
  <sheetProtection algorithmName="SHA-512" hashValue="C44L6BBtgyqSMWbJzaVBwKBIpTQNwMbdmQ6xZGxi0CjongY3wwHpYm9ulZ2MWtc/YUaNyvSEt54hPNzFf+09jQ==" saltValue="zZJCQvAY+c+xCc1nUysyXA==" spinCount="100000" sheet="1" objects="1" scenarios="1"/>
  <mergeCells count="105">
    <mergeCell ref="A1:I1"/>
    <mergeCell ref="K1:Q1"/>
    <mergeCell ref="K3:Q3"/>
    <mergeCell ref="G2:H2"/>
    <mergeCell ref="S10:Y10"/>
    <mergeCell ref="S11:Y11"/>
    <mergeCell ref="S12:Y12"/>
    <mergeCell ref="S13:Y13"/>
    <mergeCell ref="S14:Y14"/>
    <mergeCell ref="S5:Y5"/>
    <mergeCell ref="S6:Y6"/>
    <mergeCell ref="S7:Y7"/>
    <mergeCell ref="S8:Y8"/>
    <mergeCell ref="S9:Y9"/>
    <mergeCell ref="S20:Y20"/>
    <mergeCell ref="S21:Y21"/>
    <mergeCell ref="S22:Y22"/>
    <mergeCell ref="S23:Y23"/>
    <mergeCell ref="S24:Y24"/>
    <mergeCell ref="S15:Y15"/>
    <mergeCell ref="S16:Y16"/>
    <mergeCell ref="S17:Y17"/>
    <mergeCell ref="S18:Y18"/>
    <mergeCell ref="S19:Y19"/>
    <mergeCell ref="S30:Y30"/>
    <mergeCell ref="S31:Y31"/>
    <mergeCell ref="S32:Y32"/>
    <mergeCell ref="S33:Y33"/>
    <mergeCell ref="S34:Y34"/>
    <mergeCell ref="S25:Y25"/>
    <mergeCell ref="S26:Y26"/>
    <mergeCell ref="S27:Y27"/>
    <mergeCell ref="S28:Y28"/>
    <mergeCell ref="S29:Y29"/>
    <mergeCell ref="S40:Y40"/>
    <mergeCell ref="S41:Y41"/>
    <mergeCell ref="S42:Y42"/>
    <mergeCell ref="S43:Y43"/>
    <mergeCell ref="S44:Y44"/>
    <mergeCell ref="S35:Y35"/>
    <mergeCell ref="S36:Y36"/>
    <mergeCell ref="S37:Y37"/>
    <mergeCell ref="S38:Y38"/>
    <mergeCell ref="S39:Y39"/>
    <mergeCell ref="S50:Y50"/>
    <mergeCell ref="S51:Y51"/>
    <mergeCell ref="S52:Y52"/>
    <mergeCell ref="S53:Y53"/>
    <mergeCell ref="S54:Y54"/>
    <mergeCell ref="S45:Y45"/>
    <mergeCell ref="S46:Y46"/>
    <mergeCell ref="S47:Y47"/>
    <mergeCell ref="S48:Y48"/>
    <mergeCell ref="S49:Y49"/>
    <mergeCell ref="S60:Y60"/>
    <mergeCell ref="S61:Y61"/>
    <mergeCell ref="S62:Y62"/>
    <mergeCell ref="S63:Y63"/>
    <mergeCell ref="S64:Y64"/>
    <mergeCell ref="S55:Y55"/>
    <mergeCell ref="S56:Y56"/>
    <mergeCell ref="S57:Y57"/>
    <mergeCell ref="S58:Y58"/>
    <mergeCell ref="S59:Y59"/>
    <mergeCell ref="S70:Y70"/>
    <mergeCell ref="S71:Y71"/>
    <mergeCell ref="S72:Y72"/>
    <mergeCell ref="S73:Y73"/>
    <mergeCell ref="S74:Y74"/>
    <mergeCell ref="S65:Y65"/>
    <mergeCell ref="S66:Y66"/>
    <mergeCell ref="S67:Y67"/>
    <mergeCell ref="S68:Y68"/>
    <mergeCell ref="S69:Y69"/>
    <mergeCell ref="S80:Y80"/>
    <mergeCell ref="S81:Y81"/>
    <mergeCell ref="S82:Y82"/>
    <mergeCell ref="S83:Y83"/>
    <mergeCell ref="S84:Y84"/>
    <mergeCell ref="S75:Y75"/>
    <mergeCell ref="S76:Y76"/>
    <mergeCell ref="S77:Y77"/>
    <mergeCell ref="S78:Y78"/>
    <mergeCell ref="S79:Y79"/>
    <mergeCell ref="S90:Y90"/>
    <mergeCell ref="S91:Y91"/>
    <mergeCell ref="S92:Y92"/>
    <mergeCell ref="S93:Y93"/>
    <mergeCell ref="S94:Y94"/>
    <mergeCell ref="S85:Y85"/>
    <mergeCell ref="S86:Y86"/>
    <mergeCell ref="S87:Y87"/>
    <mergeCell ref="S88:Y88"/>
    <mergeCell ref="S89:Y89"/>
    <mergeCell ref="S105:Y105"/>
    <mergeCell ref="S100:Y100"/>
    <mergeCell ref="S101:Y101"/>
    <mergeCell ref="S102:Y102"/>
    <mergeCell ref="S103:Y103"/>
    <mergeCell ref="S104:Y104"/>
    <mergeCell ref="S95:Y95"/>
    <mergeCell ref="S96:Y96"/>
    <mergeCell ref="S97:Y97"/>
    <mergeCell ref="S98:Y98"/>
    <mergeCell ref="S99:Y99"/>
  </mergeCells>
  <pageMargins left="0.7" right="0.7" top="0.75" bottom="0.75" header="0.3" footer="0.3"/>
  <pageSetup orientation="landscape" r:id="rId1"/>
  <headerFooter>
    <oddHeader>&amp;CTenant Information and Proposed Individual Rent Increase Schedule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127"/>
  <sheetViews>
    <sheetView topLeftCell="A25" zoomScaleNormal="100" workbookViewId="0">
      <selection activeCell="G37" sqref="G1:U1048576"/>
    </sheetView>
  </sheetViews>
  <sheetFormatPr defaultRowHeight="15" x14ac:dyDescent="0.25"/>
  <cols>
    <col min="1" max="1" width="6.28515625" style="525" customWidth="1"/>
    <col min="2" max="2" width="50.5703125" customWidth="1"/>
    <col min="3" max="3" width="16" customWidth="1"/>
    <col min="4" max="4" width="17.5703125" customWidth="1"/>
    <col min="5" max="5" width="5.42578125" customWidth="1"/>
    <col min="7" max="7" width="0" hidden="1" customWidth="1"/>
    <col min="8" max="8" width="49.28515625" hidden="1" customWidth="1"/>
    <col min="9" max="12" width="19.7109375" hidden="1" customWidth="1"/>
    <col min="13" max="13" width="0" hidden="1" customWidth="1"/>
    <col min="14" max="15" width="18.42578125" hidden="1" customWidth="1"/>
    <col min="16" max="21" width="0" hidden="1" customWidth="1"/>
    <col min="22" max="22" width="10.140625" bestFit="1" customWidth="1"/>
  </cols>
  <sheetData>
    <row r="1" spans="1:22" ht="15.75" x14ac:dyDescent="0.25">
      <c r="A1" s="510"/>
      <c r="B1" s="595" t="s">
        <v>150</v>
      </c>
      <c r="C1" s="602"/>
      <c r="D1" s="602"/>
      <c r="E1" s="602"/>
      <c r="F1" s="318"/>
      <c r="G1" s="350"/>
      <c r="H1" s="352"/>
      <c r="I1" s="352"/>
      <c r="J1" s="352"/>
      <c r="K1" s="352"/>
      <c r="L1" s="352"/>
      <c r="M1" s="353"/>
      <c r="N1" s="353"/>
      <c r="O1" s="353"/>
      <c r="P1" s="354"/>
      <c r="Q1" s="354"/>
      <c r="R1" s="354"/>
      <c r="S1" s="354"/>
      <c r="T1" s="355"/>
    </row>
    <row r="2" spans="1:22" s="84" customFormat="1" x14ac:dyDescent="0.25">
      <c r="A2" s="511"/>
      <c r="B2" s="338" t="s">
        <v>162</v>
      </c>
      <c r="C2" s="14"/>
      <c r="D2" s="339"/>
      <c r="E2" s="339"/>
      <c r="G2" s="351"/>
      <c r="H2" s="603" t="s">
        <v>33</v>
      </c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356"/>
      <c r="T2" s="357"/>
    </row>
    <row r="3" spans="1:22" ht="30" x14ac:dyDescent="0.25">
      <c r="A3" s="512"/>
      <c r="B3" s="340"/>
      <c r="C3" s="7" t="s">
        <v>24</v>
      </c>
      <c r="D3" s="19" t="s">
        <v>184</v>
      </c>
      <c r="E3" s="12"/>
      <c r="G3" s="372"/>
      <c r="H3" s="324"/>
      <c r="I3" s="220" t="s">
        <v>24</v>
      </c>
      <c r="J3" s="220" t="s">
        <v>86</v>
      </c>
      <c r="K3" s="382" t="s">
        <v>21</v>
      </c>
      <c r="L3" s="220" t="s">
        <v>86</v>
      </c>
    </row>
    <row r="4" spans="1:22" x14ac:dyDescent="0.25">
      <c r="A4" s="513" t="s">
        <v>186</v>
      </c>
      <c r="B4" s="341"/>
      <c r="C4" s="19">
        <f>Summary!$C$12</f>
        <v>2014</v>
      </c>
      <c r="D4" s="19" t="s">
        <v>183</v>
      </c>
      <c r="E4" s="12"/>
      <c r="F4" s="15"/>
      <c r="G4" s="360" t="s">
        <v>169</v>
      </c>
      <c r="H4" s="185"/>
      <c r="I4" s="127">
        <f>Summary!$C$12</f>
        <v>2014</v>
      </c>
      <c r="J4" s="127"/>
      <c r="K4" s="188">
        <f ca="1">Summary!$E$12</f>
        <v>2020</v>
      </c>
      <c r="L4" s="189"/>
      <c r="N4" s="84" t="s">
        <v>122</v>
      </c>
    </row>
    <row r="5" spans="1:22" ht="54.75" customHeight="1" x14ac:dyDescent="0.25">
      <c r="A5" s="514" t="s">
        <v>0</v>
      </c>
      <c r="B5" s="508" t="s">
        <v>200</v>
      </c>
      <c r="C5" s="131"/>
      <c r="D5" s="131"/>
      <c r="E5" s="12"/>
      <c r="G5" s="232" t="s">
        <v>0</v>
      </c>
      <c r="H5" s="121" t="s">
        <v>101</v>
      </c>
      <c r="I5" s="131"/>
      <c r="J5" s="186">
        <f>I5-C5</f>
        <v>0</v>
      </c>
      <c r="K5" s="177"/>
      <c r="L5" s="187">
        <f>K5-D5</f>
        <v>0</v>
      </c>
      <c r="N5" s="552"/>
      <c r="O5" s="553"/>
      <c r="P5" s="553"/>
      <c r="Q5" s="553"/>
      <c r="R5" s="553"/>
      <c r="S5" s="553"/>
      <c r="T5" s="554"/>
    </row>
    <row r="6" spans="1:22" ht="69.75" customHeight="1" x14ac:dyDescent="0.25">
      <c r="A6" s="514" t="s">
        <v>1</v>
      </c>
      <c r="B6" s="509" t="s">
        <v>198</v>
      </c>
      <c r="C6" s="44"/>
      <c r="D6" s="44"/>
      <c r="E6" s="12"/>
      <c r="G6" s="232" t="s">
        <v>1</v>
      </c>
      <c r="H6" s="122" t="s">
        <v>102</v>
      </c>
      <c r="I6" s="131"/>
      <c r="J6" s="186">
        <f>I6-C6</f>
        <v>0</v>
      </c>
      <c r="K6" s="177"/>
      <c r="L6" s="187">
        <f>K6-D6</f>
        <v>0</v>
      </c>
      <c r="N6" s="552"/>
      <c r="O6" s="553"/>
      <c r="P6" s="553"/>
      <c r="Q6" s="553"/>
      <c r="R6" s="553"/>
      <c r="S6" s="553"/>
      <c r="T6" s="554"/>
    </row>
    <row r="7" spans="1:22" ht="45.75" customHeight="1" x14ac:dyDescent="0.25">
      <c r="A7" s="514" t="s">
        <v>2</v>
      </c>
      <c r="B7" s="509" t="s">
        <v>197</v>
      </c>
      <c r="C7" s="113"/>
      <c r="D7" s="113"/>
      <c r="E7" s="12"/>
      <c r="G7" s="232" t="s">
        <v>2</v>
      </c>
      <c r="H7" s="135" t="s">
        <v>197</v>
      </c>
      <c r="I7" s="131"/>
      <c r="J7" s="186"/>
      <c r="K7" s="177"/>
      <c r="L7" s="187"/>
      <c r="N7" s="504"/>
      <c r="O7" s="505"/>
      <c r="P7" s="505"/>
      <c r="Q7" s="505"/>
      <c r="R7" s="505"/>
      <c r="S7" s="505"/>
      <c r="T7" s="506"/>
    </row>
    <row r="8" spans="1:22" ht="61.5" customHeight="1" thickBot="1" x14ac:dyDescent="0.3">
      <c r="A8" s="514" t="s">
        <v>156</v>
      </c>
      <c r="B8" s="509" t="s">
        <v>199</v>
      </c>
      <c r="C8" s="113"/>
      <c r="D8" s="113"/>
      <c r="E8" s="12"/>
      <c r="G8" s="232" t="s">
        <v>156</v>
      </c>
      <c r="H8" s="135" t="s">
        <v>103</v>
      </c>
      <c r="I8" s="131"/>
      <c r="J8" s="186">
        <f>I8-C8</f>
        <v>0</v>
      </c>
      <c r="K8" s="177"/>
      <c r="L8" s="187">
        <f>K8-D8</f>
        <v>0</v>
      </c>
      <c r="N8" s="552"/>
      <c r="O8" s="553"/>
      <c r="P8" s="553"/>
      <c r="Q8" s="553"/>
      <c r="R8" s="553"/>
      <c r="S8" s="553"/>
      <c r="T8" s="554"/>
    </row>
    <row r="9" spans="1:22" ht="15.75" thickTop="1" x14ac:dyDescent="0.25">
      <c r="A9" s="515" t="s">
        <v>170</v>
      </c>
      <c r="B9" s="6" t="s">
        <v>104</v>
      </c>
      <c r="C9" s="118">
        <f>SUM(C5:C8)</f>
        <v>0</v>
      </c>
      <c r="D9" s="118">
        <f>SUM(D5:D8)</f>
        <v>0</v>
      </c>
      <c r="E9" s="12"/>
      <c r="G9" s="232" t="s">
        <v>170</v>
      </c>
      <c r="H9" s="405" t="s">
        <v>104</v>
      </c>
      <c r="I9" s="125">
        <f>SUM(I5:I8)</f>
        <v>0</v>
      </c>
      <c r="J9" s="125">
        <f>SUM(J5:J8)</f>
        <v>0</v>
      </c>
      <c r="K9" s="180">
        <f>SUM(K5:K8)</f>
        <v>0</v>
      </c>
      <c r="L9" s="125">
        <f>SUM(L5:L8)</f>
        <v>0</v>
      </c>
      <c r="V9" s="1"/>
    </row>
    <row r="10" spans="1:22" x14ac:dyDescent="0.25">
      <c r="A10" s="515"/>
      <c r="B10" s="72"/>
      <c r="C10" s="12"/>
      <c r="D10" s="12"/>
      <c r="E10" s="12"/>
      <c r="G10" s="232"/>
      <c r="H10" s="375"/>
      <c r="I10" s="376"/>
      <c r="J10" s="376"/>
      <c r="K10" s="376"/>
      <c r="L10" s="377"/>
    </row>
    <row r="11" spans="1:22" x14ac:dyDescent="0.25">
      <c r="A11" s="515" t="s">
        <v>171</v>
      </c>
      <c r="B11" s="63" t="s">
        <v>105</v>
      </c>
      <c r="C11" s="12"/>
      <c r="D11" s="12"/>
      <c r="E11" s="12"/>
      <c r="F11" s="83"/>
      <c r="G11" s="232" t="s">
        <v>171</v>
      </c>
      <c r="H11" s="378" t="s">
        <v>105</v>
      </c>
      <c r="I11" s="379"/>
      <c r="J11" s="379"/>
      <c r="K11" s="380"/>
      <c r="L11" s="381"/>
    </row>
    <row r="12" spans="1:22" x14ac:dyDescent="0.25">
      <c r="A12" s="514" t="s">
        <v>179</v>
      </c>
      <c r="B12" s="17" t="s">
        <v>46</v>
      </c>
      <c r="C12" s="34">
        <f>C66</f>
        <v>0</v>
      </c>
      <c r="D12" s="34">
        <f>D66</f>
        <v>0</v>
      </c>
      <c r="E12" s="12"/>
      <c r="F12" s="83"/>
      <c r="G12" s="232" t="s">
        <v>179</v>
      </c>
      <c r="H12" s="123" t="s">
        <v>46</v>
      </c>
      <c r="I12" s="293">
        <f>I66</f>
        <v>0</v>
      </c>
      <c r="J12" s="294">
        <f>I12-C12</f>
        <v>0</v>
      </c>
      <c r="K12" s="295">
        <f>K66</f>
        <v>0</v>
      </c>
      <c r="L12" s="293">
        <f>K12-D12</f>
        <v>0</v>
      </c>
      <c r="N12" s="84" t="s">
        <v>119</v>
      </c>
    </row>
    <row r="13" spans="1:22" x14ac:dyDescent="0.25">
      <c r="A13" s="514" t="s">
        <v>180</v>
      </c>
      <c r="B13" s="17" t="s">
        <v>45</v>
      </c>
      <c r="C13" s="34">
        <f>C96</f>
        <v>0</v>
      </c>
      <c r="D13" s="34">
        <f>D96</f>
        <v>0</v>
      </c>
      <c r="E13" s="12"/>
      <c r="F13" s="83"/>
      <c r="G13" s="232" t="s">
        <v>180</v>
      </c>
      <c r="H13" s="123" t="s">
        <v>45</v>
      </c>
      <c r="I13" s="293">
        <f>I96</f>
        <v>0</v>
      </c>
      <c r="J13" s="294">
        <f>I13-C13</f>
        <v>0</v>
      </c>
      <c r="K13" s="295">
        <f>K96</f>
        <v>0</v>
      </c>
      <c r="L13" s="293">
        <f>K13-E13</f>
        <v>0</v>
      </c>
    </row>
    <row r="14" spans="1:22" ht="17.25" customHeight="1" thickBot="1" x14ac:dyDescent="0.3">
      <c r="A14" s="514" t="s">
        <v>181</v>
      </c>
      <c r="B14" s="18" t="s">
        <v>49</v>
      </c>
      <c r="C14" s="114">
        <f>C126</f>
        <v>0</v>
      </c>
      <c r="D14" s="114">
        <f>D126</f>
        <v>0</v>
      </c>
      <c r="E14" s="12"/>
      <c r="F14" s="83"/>
      <c r="G14" s="232" t="s">
        <v>181</v>
      </c>
      <c r="H14" s="124" t="s">
        <v>49</v>
      </c>
      <c r="I14" s="296">
        <f>I126</f>
        <v>0</v>
      </c>
      <c r="J14" s="297">
        <f>I14-C14</f>
        <v>0</v>
      </c>
      <c r="K14" s="298">
        <f>K126</f>
        <v>0</v>
      </c>
      <c r="L14" s="296">
        <f>K14-E14</f>
        <v>0</v>
      </c>
      <c r="N14" s="232" t="s">
        <v>24</v>
      </c>
      <c r="O14" s="232" t="s">
        <v>21</v>
      </c>
      <c r="Q14" s="268"/>
      <c r="R14" s="268"/>
      <c r="S14" s="268"/>
      <c r="T14" s="268"/>
    </row>
    <row r="15" spans="1:22" ht="16.5" customHeight="1" thickBot="1" x14ac:dyDescent="0.3">
      <c r="A15" s="528" t="s">
        <v>201</v>
      </c>
      <c r="B15" s="274" t="s">
        <v>106</v>
      </c>
      <c r="C15" s="275">
        <f>SUM(C11:C14)</f>
        <v>0</v>
      </c>
      <c r="D15" s="275">
        <f>SUM(D11:D14)</f>
        <v>0</v>
      </c>
      <c r="E15" s="12"/>
      <c r="F15" s="83"/>
      <c r="G15" s="529" t="s">
        <v>201</v>
      </c>
      <c r="H15" s="136" t="s">
        <v>106</v>
      </c>
      <c r="I15" s="272">
        <f>SUM(I11:I14)</f>
        <v>0</v>
      </c>
      <c r="J15" s="272">
        <f>SUM(J10:J14)</f>
        <v>0</v>
      </c>
      <c r="K15" s="272">
        <f t="shared" ref="K15" si="0">SUM(K11:K14)</f>
        <v>0</v>
      </c>
      <c r="L15" s="272">
        <f>SUM(L10:L14)</f>
        <v>0</v>
      </c>
      <c r="N15" s="130">
        <f>Summary!$C$12</f>
        <v>2014</v>
      </c>
      <c r="O15" s="130">
        <f ca="1">Summary!$E$12</f>
        <v>2020</v>
      </c>
      <c r="Q15" s="268"/>
      <c r="R15" s="268"/>
      <c r="S15" s="268"/>
      <c r="T15" s="268"/>
    </row>
    <row r="16" spans="1:22" ht="20.25" customHeight="1" thickTop="1" x14ac:dyDescent="0.25">
      <c r="A16" s="527" t="s">
        <v>202</v>
      </c>
      <c r="B16" s="273" t="s">
        <v>107</v>
      </c>
      <c r="C16" s="42">
        <f>C9-C15</f>
        <v>0</v>
      </c>
      <c r="D16" s="42">
        <f>D9-D15</f>
        <v>0</v>
      </c>
      <c r="E16" s="12"/>
      <c r="F16" s="83"/>
      <c r="G16" s="530" t="s">
        <v>202</v>
      </c>
      <c r="H16" s="405" t="s">
        <v>107</v>
      </c>
      <c r="I16" s="125">
        <f>I9-I15</f>
        <v>0</v>
      </c>
      <c r="J16" s="269">
        <f>I16-C16</f>
        <v>0</v>
      </c>
      <c r="K16" s="180">
        <f>K9-K15</f>
        <v>0</v>
      </c>
      <c r="L16" s="270">
        <f>K16-D16</f>
        <v>0</v>
      </c>
      <c r="N16" s="233" t="e">
        <f>I15/I9</f>
        <v>#DIV/0!</v>
      </c>
      <c r="O16" s="233" t="e">
        <f>K15/K9</f>
        <v>#DIV/0!</v>
      </c>
      <c r="Q16" s="268"/>
      <c r="R16" s="268"/>
      <c r="S16" s="268"/>
      <c r="T16" s="268"/>
    </row>
    <row r="17" spans="1:20" x14ac:dyDescent="0.25">
      <c r="A17" s="516"/>
      <c r="B17" s="29"/>
      <c r="C17" s="29"/>
      <c r="D17" s="29"/>
      <c r="E17" s="12"/>
      <c r="F17" s="83"/>
      <c r="G17" s="350"/>
      <c r="H17" s="483"/>
      <c r="I17" s="373"/>
      <c r="J17" s="373"/>
      <c r="K17" s="373"/>
      <c r="L17" s="374"/>
    </row>
    <row r="18" spans="1:20" x14ac:dyDescent="0.25">
      <c r="A18" s="517"/>
      <c r="B18" s="346" t="s">
        <v>207</v>
      </c>
      <c r="C18" s="7" t="s">
        <v>24</v>
      </c>
      <c r="D18" s="7" t="s">
        <v>21</v>
      </c>
      <c r="E18" s="12"/>
      <c r="F18" s="83"/>
      <c r="G18" s="465"/>
      <c r="H18" s="384" t="s">
        <v>47</v>
      </c>
      <c r="I18" s="128" t="s">
        <v>24</v>
      </c>
      <c r="J18" s="128" t="s">
        <v>86</v>
      </c>
      <c r="K18" s="181" t="s">
        <v>21</v>
      </c>
      <c r="L18" s="128" t="s">
        <v>86</v>
      </c>
    </row>
    <row r="19" spans="1:20" x14ac:dyDescent="0.25">
      <c r="A19" s="518" t="s">
        <v>185</v>
      </c>
      <c r="B19" s="348" t="s">
        <v>44</v>
      </c>
      <c r="C19" s="19">
        <f>Summary!$C$12</f>
        <v>2014</v>
      </c>
      <c r="D19" s="19">
        <f ca="1">Summary!$E$12</f>
        <v>2020</v>
      </c>
      <c r="E19" s="12"/>
      <c r="G19" s="482" t="s">
        <v>185</v>
      </c>
      <c r="H19" s="484" t="s">
        <v>44</v>
      </c>
      <c r="I19" s="130">
        <f>Summary!$C$12</f>
        <v>2014</v>
      </c>
      <c r="J19" s="130"/>
      <c r="K19" s="182">
        <f ca="1">Summary!$E$12</f>
        <v>2020</v>
      </c>
      <c r="L19" s="183"/>
      <c r="N19" s="84" t="s">
        <v>122</v>
      </c>
    </row>
    <row r="20" spans="1:20" x14ac:dyDescent="0.25">
      <c r="A20" s="519">
        <v>1</v>
      </c>
      <c r="B20" s="342" t="s">
        <v>120</v>
      </c>
      <c r="C20" s="44"/>
      <c r="D20" s="44"/>
      <c r="E20" s="12"/>
      <c r="G20" s="469">
        <f>A20</f>
        <v>1</v>
      </c>
      <c r="H20" s="43" t="s">
        <v>120</v>
      </c>
      <c r="I20" s="44"/>
      <c r="J20" s="186">
        <f t="shared" ref="J20:J65" si="1">I20-C20</f>
        <v>0</v>
      </c>
      <c r="K20" s="178"/>
      <c r="L20" s="187">
        <f t="shared" ref="L20:L65" si="2">K20-D20</f>
        <v>0</v>
      </c>
      <c r="N20" s="552"/>
      <c r="O20" s="553"/>
      <c r="P20" s="553"/>
      <c r="Q20" s="553"/>
      <c r="R20" s="553"/>
      <c r="S20" s="553"/>
      <c r="T20" s="554"/>
    </row>
    <row r="21" spans="1:20" x14ac:dyDescent="0.25">
      <c r="A21" s="519">
        <f>A20+1</f>
        <v>2</v>
      </c>
      <c r="B21" s="342" t="s">
        <v>121</v>
      </c>
      <c r="C21" s="44"/>
      <c r="D21" s="44"/>
      <c r="E21" s="12"/>
      <c r="G21" s="469">
        <f t="shared" ref="G21:G65" si="3">A21</f>
        <v>2</v>
      </c>
      <c r="H21" s="43" t="s">
        <v>121</v>
      </c>
      <c r="I21" s="44"/>
      <c r="J21" s="186">
        <f t="shared" si="1"/>
        <v>0</v>
      </c>
      <c r="K21" s="178"/>
      <c r="L21" s="187">
        <f t="shared" si="2"/>
        <v>0</v>
      </c>
      <c r="N21" s="552"/>
      <c r="O21" s="553"/>
      <c r="P21" s="553"/>
      <c r="Q21" s="553"/>
      <c r="R21" s="553"/>
      <c r="S21" s="553"/>
      <c r="T21" s="554"/>
    </row>
    <row r="22" spans="1:20" x14ac:dyDescent="0.25">
      <c r="A22" s="519">
        <f t="shared" ref="A22:A65" si="4">A21+1</f>
        <v>3</v>
      </c>
      <c r="B22" s="342"/>
      <c r="C22" s="44"/>
      <c r="D22" s="44"/>
      <c r="E22" s="12"/>
      <c r="G22" s="469">
        <f t="shared" si="3"/>
        <v>3</v>
      </c>
      <c r="H22" s="43"/>
      <c r="I22" s="44"/>
      <c r="J22" s="186">
        <f t="shared" si="1"/>
        <v>0</v>
      </c>
      <c r="K22" s="178"/>
      <c r="L22" s="187">
        <f t="shared" si="2"/>
        <v>0</v>
      </c>
      <c r="N22" s="552"/>
      <c r="O22" s="553"/>
      <c r="P22" s="553"/>
      <c r="Q22" s="553"/>
      <c r="R22" s="553"/>
      <c r="S22" s="553"/>
      <c r="T22" s="554"/>
    </row>
    <row r="23" spans="1:20" x14ac:dyDescent="0.25">
      <c r="A23" s="519">
        <f t="shared" si="4"/>
        <v>4</v>
      </c>
      <c r="B23" s="342"/>
      <c r="C23" s="44"/>
      <c r="D23" s="44"/>
      <c r="E23" s="12"/>
      <c r="G23" s="469">
        <f t="shared" si="3"/>
        <v>4</v>
      </c>
      <c r="H23" s="43"/>
      <c r="I23" s="44"/>
      <c r="J23" s="186">
        <f t="shared" si="1"/>
        <v>0</v>
      </c>
      <c r="K23" s="178"/>
      <c r="L23" s="187">
        <f t="shared" si="2"/>
        <v>0</v>
      </c>
      <c r="N23" s="552"/>
      <c r="O23" s="553"/>
      <c r="P23" s="553"/>
      <c r="Q23" s="553"/>
      <c r="R23" s="553"/>
      <c r="S23" s="553"/>
      <c r="T23" s="554"/>
    </row>
    <row r="24" spans="1:20" x14ac:dyDescent="0.25">
      <c r="A24" s="519">
        <f t="shared" si="4"/>
        <v>5</v>
      </c>
      <c r="B24" s="342"/>
      <c r="C24" s="44"/>
      <c r="D24" s="44"/>
      <c r="E24" s="12"/>
      <c r="G24" s="469">
        <f t="shared" si="3"/>
        <v>5</v>
      </c>
      <c r="H24" s="43"/>
      <c r="I24" s="44"/>
      <c r="J24" s="186">
        <f t="shared" si="1"/>
        <v>0</v>
      </c>
      <c r="K24" s="178"/>
      <c r="L24" s="187">
        <f t="shared" si="2"/>
        <v>0</v>
      </c>
      <c r="N24" s="552"/>
      <c r="O24" s="553"/>
      <c r="P24" s="553"/>
      <c r="Q24" s="553"/>
      <c r="R24" s="553"/>
      <c r="S24" s="553"/>
      <c r="T24" s="554"/>
    </row>
    <row r="25" spans="1:20" x14ac:dyDescent="0.25">
      <c r="A25" s="519">
        <f t="shared" si="4"/>
        <v>6</v>
      </c>
      <c r="B25" s="342"/>
      <c r="C25" s="44"/>
      <c r="D25" s="44"/>
      <c r="E25" s="12"/>
      <c r="G25" s="469">
        <f t="shared" si="3"/>
        <v>6</v>
      </c>
      <c r="H25" s="43"/>
      <c r="I25" s="44"/>
      <c r="J25" s="186">
        <f t="shared" si="1"/>
        <v>0</v>
      </c>
      <c r="K25" s="178"/>
      <c r="L25" s="187">
        <f t="shared" si="2"/>
        <v>0</v>
      </c>
      <c r="N25" s="552"/>
      <c r="O25" s="553"/>
      <c r="P25" s="553"/>
      <c r="Q25" s="553"/>
      <c r="R25" s="553"/>
      <c r="S25" s="553"/>
      <c r="T25" s="554"/>
    </row>
    <row r="26" spans="1:20" x14ac:dyDescent="0.25">
      <c r="A26" s="519">
        <f t="shared" si="4"/>
        <v>7</v>
      </c>
      <c r="B26" s="342"/>
      <c r="C26" s="44"/>
      <c r="D26" s="44"/>
      <c r="E26" s="12"/>
      <c r="G26" s="469">
        <f t="shared" si="3"/>
        <v>7</v>
      </c>
      <c r="H26" s="43"/>
      <c r="I26" s="44"/>
      <c r="J26" s="186">
        <f t="shared" si="1"/>
        <v>0</v>
      </c>
      <c r="K26" s="178"/>
      <c r="L26" s="187">
        <f t="shared" si="2"/>
        <v>0</v>
      </c>
      <c r="N26" s="552"/>
      <c r="O26" s="553"/>
      <c r="P26" s="553"/>
      <c r="Q26" s="553"/>
      <c r="R26" s="553"/>
      <c r="S26" s="553"/>
      <c r="T26" s="554"/>
    </row>
    <row r="27" spans="1:20" x14ac:dyDescent="0.25">
      <c r="A27" s="519">
        <f t="shared" si="4"/>
        <v>8</v>
      </c>
      <c r="B27" s="342"/>
      <c r="C27" s="44"/>
      <c r="D27" s="44"/>
      <c r="E27" s="12"/>
      <c r="G27" s="469">
        <f t="shared" si="3"/>
        <v>8</v>
      </c>
      <c r="H27" s="43"/>
      <c r="I27" s="44"/>
      <c r="J27" s="186">
        <f t="shared" si="1"/>
        <v>0</v>
      </c>
      <c r="K27" s="178"/>
      <c r="L27" s="187">
        <f t="shared" si="2"/>
        <v>0</v>
      </c>
      <c r="N27" s="552"/>
      <c r="O27" s="553"/>
      <c r="P27" s="553"/>
      <c r="Q27" s="553"/>
      <c r="R27" s="553"/>
      <c r="S27" s="553"/>
      <c r="T27" s="554"/>
    </row>
    <row r="28" spans="1:20" x14ac:dyDescent="0.25">
      <c r="A28" s="519">
        <f t="shared" si="4"/>
        <v>9</v>
      </c>
      <c r="B28" s="342"/>
      <c r="C28" s="44"/>
      <c r="D28" s="44"/>
      <c r="E28" s="12"/>
      <c r="G28" s="469">
        <f t="shared" si="3"/>
        <v>9</v>
      </c>
      <c r="H28" s="43"/>
      <c r="I28" s="44"/>
      <c r="J28" s="186">
        <f t="shared" si="1"/>
        <v>0</v>
      </c>
      <c r="K28" s="178"/>
      <c r="L28" s="187">
        <f t="shared" si="2"/>
        <v>0</v>
      </c>
      <c r="N28" s="552"/>
      <c r="O28" s="553"/>
      <c r="P28" s="553"/>
      <c r="Q28" s="553"/>
      <c r="R28" s="553"/>
      <c r="S28" s="553"/>
      <c r="T28" s="554"/>
    </row>
    <row r="29" spans="1:20" x14ac:dyDescent="0.25">
      <c r="A29" s="519">
        <f t="shared" si="4"/>
        <v>10</v>
      </c>
      <c r="B29" s="342"/>
      <c r="C29" s="44"/>
      <c r="D29" s="44"/>
      <c r="E29" s="12"/>
      <c r="G29" s="469">
        <f t="shared" si="3"/>
        <v>10</v>
      </c>
      <c r="H29" s="43"/>
      <c r="I29" s="44"/>
      <c r="J29" s="186">
        <f t="shared" si="1"/>
        <v>0</v>
      </c>
      <c r="K29" s="178"/>
      <c r="L29" s="187">
        <f t="shared" si="2"/>
        <v>0</v>
      </c>
      <c r="N29" s="552"/>
      <c r="O29" s="553"/>
      <c r="P29" s="553"/>
      <c r="Q29" s="553"/>
      <c r="R29" s="553"/>
      <c r="S29" s="553"/>
      <c r="T29" s="554"/>
    </row>
    <row r="30" spans="1:20" x14ac:dyDescent="0.25">
      <c r="A30" s="519">
        <f t="shared" si="4"/>
        <v>11</v>
      </c>
      <c r="B30" s="342"/>
      <c r="C30" s="44"/>
      <c r="D30" s="44"/>
      <c r="E30" s="12"/>
      <c r="G30" s="469">
        <f t="shared" si="3"/>
        <v>11</v>
      </c>
      <c r="H30" s="43"/>
      <c r="I30" s="44"/>
      <c r="J30" s="186">
        <f t="shared" si="1"/>
        <v>0</v>
      </c>
      <c r="K30" s="178"/>
      <c r="L30" s="187">
        <f t="shared" si="2"/>
        <v>0</v>
      </c>
      <c r="N30" s="552"/>
      <c r="O30" s="553"/>
      <c r="P30" s="553"/>
      <c r="Q30" s="553"/>
      <c r="R30" s="553"/>
      <c r="S30" s="553"/>
      <c r="T30" s="554"/>
    </row>
    <row r="31" spans="1:20" x14ac:dyDescent="0.25">
      <c r="A31" s="519">
        <f t="shared" si="4"/>
        <v>12</v>
      </c>
      <c r="B31" s="342"/>
      <c r="C31" s="44"/>
      <c r="D31" s="44"/>
      <c r="E31" s="12"/>
      <c r="G31" s="469">
        <f t="shared" si="3"/>
        <v>12</v>
      </c>
      <c r="H31" s="43"/>
      <c r="I31" s="44"/>
      <c r="J31" s="186">
        <f t="shared" si="1"/>
        <v>0</v>
      </c>
      <c r="K31" s="178"/>
      <c r="L31" s="187">
        <f t="shared" si="2"/>
        <v>0</v>
      </c>
      <c r="N31" s="552"/>
      <c r="O31" s="553"/>
      <c r="P31" s="553"/>
      <c r="Q31" s="553"/>
      <c r="R31" s="553"/>
      <c r="S31" s="553"/>
      <c r="T31" s="554"/>
    </row>
    <row r="32" spans="1:20" x14ac:dyDescent="0.25">
      <c r="A32" s="519">
        <f t="shared" si="4"/>
        <v>13</v>
      </c>
      <c r="B32" s="342"/>
      <c r="C32" s="44"/>
      <c r="D32" s="44"/>
      <c r="E32" s="12"/>
      <c r="G32" s="469">
        <f t="shared" si="3"/>
        <v>13</v>
      </c>
      <c r="H32" s="43"/>
      <c r="I32" s="44"/>
      <c r="J32" s="186">
        <f t="shared" si="1"/>
        <v>0</v>
      </c>
      <c r="K32" s="178"/>
      <c r="L32" s="187">
        <f t="shared" si="2"/>
        <v>0</v>
      </c>
      <c r="N32" s="552"/>
      <c r="O32" s="553"/>
      <c r="P32" s="553"/>
      <c r="Q32" s="553"/>
      <c r="R32" s="553"/>
      <c r="S32" s="553"/>
      <c r="T32" s="554"/>
    </row>
    <row r="33" spans="1:20" x14ac:dyDescent="0.25">
      <c r="A33" s="519">
        <f t="shared" si="4"/>
        <v>14</v>
      </c>
      <c r="B33" s="342"/>
      <c r="C33" s="44"/>
      <c r="D33" s="44"/>
      <c r="E33" s="12"/>
      <c r="G33" s="469">
        <f t="shared" si="3"/>
        <v>14</v>
      </c>
      <c r="H33" s="43"/>
      <c r="I33" s="44"/>
      <c r="J33" s="186">
        <f t="shared" si="1"/>
        <v>0</v>
      </c>
      <c r="K33" s="178"/>
      <c r="L33" s="187">
        <f t="shared" si="2"/>
        <v>0</v>
      </c>
      <c r="N33" s="552"/>
      <c r="O33" s="553"/>
      <c r="P33" s="553"/>
      <c r="Q33" s="553"/>
      <c r="R33" s="553"/>
      <c r="S33" s="553"/>
      <c r="T33" s="554"/>
    </row>
    <row r="34" spans="1:20" x14ac:dyDescent="0.25">
      <c r="A34" s="519">
        <f t="shared" si="4"/>
        <v>15</v>
      </c>
      <c r="B34" s="342"/>
      <c r="C34" s="44"/>
      <c r="D34" s="44"/>
      <c r="E34" s="12"/>
      <c r="G34" s="469">
        <f t="shared" si="3"/>
        <v>15</v>
      </c>
      <c r="H34" s="43"/>
      <c r="I34" s="44"/>
      <c r="J34" s="186">
        <f t="shared" si="1"/>
        <v>0</v>
      </c>
      <c r="K34" s="178"/>
      <c r="L34" s="187">
        <f t="shared" si="2"/>
        <v>0</v>
      </c>
      <c r="N34" s="552"/>
      <c r="O34" s="553"/>
      <c r="P34" s="553"/>
      <c r="Q34" s="553"/>
      <c r="R34" s="553"/>
      <c r="S34" s="553"/>
      <c r="T34" s="554"/>
    </row>
    <row r="35" spans="1:20" x14ac:dyDescent="0.25">
      <c r="A35" s="519">
        <f t="shared" si="4"/>
        <v>16</v>
      </c>
      <c r="B35" s="342"/>
      <c r="C35" s="44"/>
      <c r="D35" s="44"/>
      <c r="E35" s="12"/>
      <c r="G35" s="469">
        <f t="shared" si="3"/>
        <v>16</v>
      </c>
      <c r="H35" s="43"/>
      <c r="I35" s="44"/>
      <c r="J35" s="186">
        <f t="shared" si="1"/>
        <v>0</v>
      </c>
      <c r="K35" s="178"/>
      <c r="L35" s="187">
        <f t="shared" si="2"/>
        <v>0</v>
      </c>
      <c r="N35" s="552"/>
      <c r="O35" s="553"/>
      <c r="P35" s="553"/>
      <c r="Q35" s="553"/>
      <c r="R35" s="553"/>
      <c r="S35" s="553"/>
      <c r="T35" s="554"/>
    </row>
    <row r="36" spans="1:20" x14ac:dyDescent="0.25">
      <c r="A36" s="519">
        <f t="shared" si="4"/>
        <v>17</v>
      </c>
      <c r="B36" s="342"/>
      <c r="C36" s="44"/>
      <c r="D36" s="44"/>
      <c r="E36" s="12"/>
      <c r="G36" s="469">
        <f t="shared" si="3"/>
        <v>17</v>
      </c>
      <c r="H36" s="43"/>
      <c r="I36" s="44"/>
      <c r="J36" s="186">
        <f t="shared" si="1"/>
        <v>0</v>
      </c>
      <c r="K36" s="178"/>
      <c r="L36" s="187">
        <f t="shared" si="2"/>
        <v>0</v>
      </c>
      <c r="N36" s="552"/>
      <c r="O36" s="553"/>
      <c r="P36" s="553"/>
      <c r="Q36" s="553"/>
      <c r="R36" s="553"/>
      <c r="S36" s="553"/>
      <c r="T36" s="554"/>
    </row>
    <row r="37" spans="1:20" x14ac:dyDescent="0.25">
      <c r="A37" s="519">
        <f t="shared" si="4"/>
        <v>18</v>
      </c>
      <c r="B37" s="342"/>
      <c r="C37" s="44"/>
      <c r="D37" s="44"/>
      <c r="E37" s="12"/>
      <c r="G37" s="469">
        <f t="shared" si="3"/>
        <v>18</v>
      </c>
      <c r="H37" s="43"/>
      <c r="I37" s="44"/>
      <c r="J37" s="186">
        <f t="shared" si="1"/>
        <v>0</v>
      </c>
      <c r="K37" s="178"/>
      <c r="L37" s="187">
        <f t="shared" si="2"/>
        <v>0</v>
      </c>
      <c r="N37" s="552"/>
      <c r="O37" s="553"/>
      <c r="P37" s="553"/>
      <c r="Q37" s="553"/>
      <c r="R37" s="553"/>
      <c r="S37" s="553"/>
      <c r="T37" s="554"/>
    </row>
    <row r="38" spans="1:20" x14ac:dyDescent="0.25">
      <c r="A38" s="519">
        <f t="shared" si="4"/>
        <v>19</v>
      </c>
      <c r="B38" s="342"/>
      <c r="C38" s="44"/>
      <c r="D38" s="44"/>
      <c r="E38" s="12"/>
      <c r="G38" s="469">
        <f t="shared" si="3"/>
        <v>19</v>
      </c>
      <c r="H38" s="43"/>
      <c r="I38" s="44"/>
      <c r="J38" s="186">
        <f t="shared" si="1"/>
        <v>0</v>
      </c>
      <c r="K38" s="178"/>
      <c r="L38" s="187">
        <f t="shared" si="2"/>
        <v>0</v>
      </c>
      <c r="N38" s="552"/>
      <c r="O38" s="553"/>
      <c r="P38" s="553"/>
      <c r="Q38" s="553"/>
      <c r="R38" s="553"/>
      <c r="S38" s="553"/>
      <c r="T38" s="554"/>
    </row>
    <row r="39" spans="1:20" x14ac:dyDescent="0.25">
      <c r="A39" s="519">
        <f t="shared" si="4"/>
        <v>20</v>
      </c>
      <c r="B39" s="342"/>
      <c r="C39" s="44"/>
      <c r="D39" s="44"/>
      <c r="E39" s="12"/>
      <c r="G39" s="469">
        <f t="shared" si="3"/>
        <v>20</v>
      </c>
      <c r="H39" s="43"/>
      <c r="I39" s="44"/>
      <c r="J39" s="186">
        <f t="shared" si="1"/>
        <v>0</v>
      </c>
      <c r="K39" s="178"/>
      <c r="L39" s="187">
        <f t="shared" si="2"/>
        <v>0</v>
      </c>
      <c r="N39" s="552"/>
      <c r="O39" s="553"/>
      <c r="P39" s="553"/>
      <c r="Q39" s="553"/>
      <c r="R39" s="553"/>
      <c r="S39" s="553"/>
      <c r="T39" s="554"/>
    </row>
    <row r="40" spans="1:20" x14ac:dyDescent="0.25">
      <c r="A40" s="519">
        <f t="shared" si="4"/>
        <v>21</v>
      </c>
      <c r="B40" s="342"/>
      <c r="C40" s="44"/>
      <c r="D40" s="44"/>
      <c r="E40" s="12"/>
      <c r="G40" s="469">
        <f t="shared" si="3"/>
        <v>21</v>
      </c>
      <c r="H40" s="43"/>
      <c r="I40" s="44"/>
      <c r="J40" s="186">
        <f t="shared" si="1"/>
        <v>0</v>
      </c>
      <c r="K40" s="178"/>
      <c r="L40" s="187">
        <f t="shared" si="2"/>
        <v>0</v>
      </c>
      <c r="N40" s="552"/>
      <c r="O40" s="553"/>
      <c r="P40" s="553"/>
      <c r="Q40" s="553"/>
      <c r="R40" s="553"/>
      <c r="S40" s="553"/>
      <c r="T40" s="554"/>
    </row>
    <row r="41" spans="1:20" x14ac:dyDescent="0.25">
      <c r="A41" s="519">
        <f t="shared" si="4"/>
        <v>22</v>
      </c>
      <c r="B41" s="342"/>
      <c r="C41" s="44"/>
      <c r="D41" s="44"/>
      <c r="E41" s="12"/>
      <c r="G41" s="469">
        <f t="shared" si="3"/>
        <v>22</v>
      </c>
      <c r="H41" s="43"/>
      <c r="I41" s="44"/>
      <c r="J41" s="186">
        <f t="shared" si="1"/>
        <v>0</v>
      </c>
      <c r="K41" s="178"/>
      <c r="L41" s="187">
        <f t="shared" si="2"/>
        <v>0</v>
      </c>
      <c r="N41" s="552"/>
      <c r="O41" s="553"/>
      <c r="P41" s="553"/>
      <c r="Q41" s="553"/>
      <c r="R41" s="553"/>
      <c r="S41" s="553"/>
      <c r="T41" s="554"/>
    </row>
    <row r="42" spans="1:20" x14ac:dyDescent="0.25">
      <c r="A42" s="519">
        <f t="shared" si="4"/>
        <v>23</v>
      </c>
      <c r="B42" s="342"/>
      <c r="C42" s="44"/>
      <c r="D42" s="44"/>
      <c r="E42" s="12"/>
      <c r="G42" s="469">
        <f t="shared" si="3"/>
        <v>23</v>
      </c>
      <c r="H42" s="43"/>
      <c r="I42" s="44"/>
      <c r="J42" s="186">
        <f t="shared" si="1"/>
        <v>0</v>
      </c>
      <c r="K42" s="178"/>
      <c r="L42" s="187">
        <f t="shared" si="2"/>
        <v>0</v>
      </c>
      <c r="N42" s="552"/>
      <c r="O42" s="553"/>
      <c r="P42" s="553"/>
      <c r="Q42" s="553"/>
      <c r="R42" s="553"/>
      <c r="S42" s="553"/>
      <c r="T42" s="554"/>
    </row>
    <row r="43" spans="1:20" x14ac:dyDescent="0.25">
      <c r="A43" s="519">
        <f t="shared" si="4"/>
        <v>24</v>
      </c>
      <c r="B43" s="342"/>
      <c r="C43" s="44"/>
      <c r="D43" s="44"/>
      <c r="E43" s="12"/>
      <c r="G43" s="469">
        <f t="shared" si="3"/>
        <v>24</v>
      </c>
      <c r="H43" s="43"/>
      <c r="I43" s="44"/>
      <c r="J43" s="186">
        <f t="shared" si="1"/>
        <v>0</v>
      </c>
      <c r="K43" s="178"/>
      <c r="L43" s="187">
        <f t="shared" si="2"/>
        <v>0</v>
      </c>
      <c r="N43" s="552"/>
      <c r="O43" s="553"/>
      <c r="P43" s="553"/>
      <c r="Q43" s="553"/>
      <c r="R43" s="553"/>
      <c r="S43" s="553"/>
      <c r="T43" s="554"/>
    </row>
    <row r="44" spans="1:20" x14ac:dyDescent="0.25">
      <c r="A44" s="519">
        <f t="shared" si="4"/>
        <v>25</v>
      </c>
      <c r="B44" s="342"/>
      <c r="C44" s="44"/>
      <c r="D44" s="44"/>
      <c r="E44" s="12"/>
      <c r="G44" s="469">
        <f t="shared" si="3"/>
        <v>25</v>
      </c>
      <c r="H44" s="43"/>
      <c r="I44" s="44"/>
      <c r="J44" s="186">
        <f t="shared" si="1"/>
        <v>0</v>
      </c>
      <c r="K44" s="178"/>
      <c r="L44" s="187">
        <f t="shared" si="2"/>
        <v>0</v>
      </c>
      <c r="N44" s="552"/>
      <c r="O44" s="553"/>
      <c r="P44" s="553"/>
      <c r="Q44" s="553"/>
      <c r="R44" s="553"/>
      <c r="S44" s="553"/>
      <c r="T44" s="554"/>
    </row>
    <row r="45" spans="1:20" x14ac:dyDescent="0.25">
      <c r="A45" s="519">
        <f t="shared" si="4"/>
        <v>26</v>
      </c>
      <c r="B45" s="342"/>
      <c r="C45" s="44"/>
      <c r="D45" s="44"/>
      <c r="E45" s="12"/>
      <c r="G45" s="469">
        <f t="shared" si="3"/>
        <v>26</v>
      </c>
      <c r="H45" s="43"/>
      <c r="I45" s="44"/>
      <c r="J45" s="186">
        <f t="shared" si="1"/>
        <v>0</v>
      </c>
      <c r="K45" s="178"/>
      <c r="L45" s="187">
        <f t="shared" si="2"/>
        <v>0</v>
      </c>
      <c r="N45" s="552"/>
      <c r="O45" s="553"/>
      <c r="P45" s="553"/>
      <c r="Q45" s="553"/>
      <c r="R45" s="553"/>
      <c r="S45" s="553"/>
      <c r="T45" s="554"/>
    </row>
    <row r="46" spans="1:20" x14ac:dyDescent="0.25">
      <c r="A46" s="519">
        <f t="shared" si="4"/>
        <v>27</v>
      </c>
      <c r="B46" s="342"/>
      <c r="C46" s="44"/>
      <c r="D46" s="44"/>
      <c r="E46" s="12"/>
      <c r="G46" s="469">
        <f t="shared" si="3"/>
        <v>27</v>
      </c>
      <c r="H46" s="43"/>
      <c r="I46" s="44"/>
      <c r="J46" s="186">
        <f t="shared" si="1"/>
        <v>0</v>
      </c>
      <c r="K46" s="178"/>
      <c r="L46" s="187">
        <f t="shared" si="2"/>
        <v>0</v>
      </c>
      <c r="N46" s="552"/>
      <c r="O46" s="553"/>
      <c r="P46" s="553"/>
      <c r="Q46" s="553"/>
      <c r="R46" s="553"/>
      <c r="S46" s="553"/>
      <c r="T46" s="554"/>
    </row>
    <row r="47" spans="1:20" x14ac:dyDescent="0.25">
      <c r="A47" s="519">
        <f t="shared" si="4"/>
        <v>28</v>
      </c>
      <c r="B47" s="342"/>
      <c r="C47" s="44"/>
      <c r="D47" s="44"/>
      <c r="E47" s="12"/>
      <c r="G47" s="469">
        <f t="shared" si="3"/>
        <v>28</v>
      </c>
      <c r="H47" s="43"/>
      <c r="I47" s="44"/>
      <c r="J47" s="186">
        <f t="shared" si="1"/>
        <v>0</v>
      </c>
      <c r="K47" s="178"/>
      <c r="L47" s="187">
        <f t="shared" si="2"/>
        <v>0</v>
      </c>
      <c r="N47" s="552"/>
      <c r="O47" s="553"/>
      <c r="P47" s="553"/>
      <c r="Q47" s="553"/>
      <c r="R47" s="553"/>
      <c r="S47" s="553"/>
      <c r="T47" s="554"/>
    </row>
    <row r="48" spans="1:20" x14ac:dyDescent="0.25">
      <c r="A48" s="519">
        <f t="shared" si="4"/>
        <v>29</v>
      </c>
      <c r="B48" s="342"/>
      <c r="C48" s="44"/>
      <c r="D48" s="44"/>
      <c r="E48" s="12"/>
      <c r="G48" s="469">
        <f t="shared" si="3"/>
        <v>29</v>
      </c>
      <c r="H48" s="43"/>
      <c r="I48" s="44"/>
      <c r="J48" s="186">
        <f t="shared" si="1"/>
        <v>0</v>
      </c>
      <c r="K48" s="178"/>
      <c r="L48" s="187">
        <f t="shared" si="2"/>
        <v>0</v>
      </c>
      <c r="N48" s="552"/>
      <c r="O48" s="553"/>
      <c r="P48" s="553"/>
      <c r="Q48" s="553"/>
      <c r="R48" s="553"/>
      <c r="S48" s="553"/>
      <c r="T48" s="554"/>
    </row>
    <row r="49" spans="1:20" x14ac:dyDescent="0.25">
      <c r="A49" s="519">
        <f t="shared" si="4"/>
        <v>30</v>
      </c>
      <c r="B49" s="342"/>
      <c r="C49" s="44"/>
      <c r="D49" s="44"/>
      <c r="E49" s="12"/>
      <c r="G49" s="469">
        <f t="shared" si="3"/>
        <v>30</v>
      </c>
      <c r="H49" s="43"/>
      <c r="I49" s="44"/>
      <c r="J49" s="186">
        <f t="shared" si="1"/>
        <v>0</v>
      </c>
      <c r="K49" s="178"/>
      <c r="L49" s="187">
        <f t="shared" si="2"/>
        <v>0</v>
      </c>
      <c r="N49" s="552"/>
      <c r="O49" s="553"/>
      <c r="P49" s="553"/>
      <c r="Q49" s="553"/>
      <c r="R49" s="553"/>
      <c r="S49" s="553"/>
      <c r="T49" s="554"/>
    </row>
    <row r="50" spans="1:20" x14ac:dyDescent="0.25">
      <c r="A50" s="519">
        <f t="shared" si="4"/>
        <v>31</v>
      </c>
      <c r="B50" s="342"/>
      <c r="C50" s="44"/>
      <c r="D50" s="44"/>
      <c r="E50" s="12"/>
      <c r="G50" s="469">
        <f t="shared" si="3"/>
        <v>31</v>
      </c>
      <c r="H50" s="43"/>
      <c r="I50" s="44"/>
      <c r="J50" s="186">
        <f t="shared" si="1"/>
        <v>0</v>
      </c>
      <c r="K50" s="178"/>
      <c r="L50" s="187">
        <f t="shared" si="2"/>
        <v>0</v>
      </c>
      <c r="N50" s="552"/>
      <c r="O50" s="553"/>
      <c r="P50" s="553"/>
      <c r="Q50" s="553"/>
      <c r="R50" s="553"/>
      <c r="S50" s="553"/>
      <c r="T50" s="554"/>
    </row>
    <row r="51" spans="1:20" x14ac:dyDescent="0.25">
      <c r="A51" s="519">
        <f t="shared" si="4"/>
        <v>32</v>
      </c>
      <c r="B51" s="342"/>
      <c r="C51" s="44"/>
      <c r="D51" s="44"/>
      <c r="E51" s="12"/>
      <c r="G51" s="469">
        <f t="shared" si="3"/>
        <v>32</v>
      </c>
      <c r="H51" s="43"/>
      <c r="I51" s="44"/>
      <c r="J51" s="186">
        <f t="shared" si="1"/>
        <v>0</v>
      </c>
      <c r="K51" s="178"/>
      <c r="L51" s="187">
        <f t="shared" si="2"/>
        <v>0</v>
      </c>
      <c r="N51" s="552"/>
      <c r="O51" s="553"/>
      <c r="P51" s="553"/>
      <c r="Q51" s="553"/>
      <c r="R51" s="553"/>
      <c r="S51" s="553"/>
      <c r="T51" s="554"/>
    </row>
    <row r="52" spans="1:20" x14ac:dyDescent="0.25">
      <c r="A52" s="519">
        <f t="shared" si="4"/>
        <v>33</v>
      </c>
      <c r="B52" s="342"/>
      <c r="C52" s="44"/>
      <c r="D52" s="44"/>
      <c r="E52" s="12"/>
      <c r="G52" s="469">
        <f t="shared" si="3"/>
        <v>33</v>
      </c>
      <c r="H52" s="43"/>
      <c r="I52" s="44"/>
      <c r="J52" s="186">
        <f t="shared" si="1"/>
        <v>0</v>
      </c>
      <c r="K52" s="178"/>
      <c r="L52" s="187">
        <f t="shared" si="2"/>
        <v>0</v>
      </c>
      <c r="N52" s="552"/>
      <c r="O52" s="553"/>
      <c r="P52" s="553"/>
      <c r="Q52" s="553"/>
      <c r="R52" s="553"/>
      <c r="S52" s="553"/>
      <c r="T52" s="554"/>
    </row>
    <row r="53" spans="1:20" x14ac:dyDescent="0.25">
      <c r="A53" s="519">
        <f t="shared" si="4"/>
        <v>34</v>
      </c>
      <c r="B53" s="342"/>
      <c r="C53" s="44"/>
      <c r="D53" s="44"/>
      <c r="E53" s="12"/>
      <c r="G53" s="469">
        <f t="shared" si="3"/>
        <v>34</v>
      </c>
      <c r="H53" s="43"/>
      <c r="I53" s="44"/>
      <c r="J53" s="186">
        <f t="shared" si="1"/>
        <v>0</v>
      </c>
      <c r="K53" s="178"/>
      <c r="L53" s="187">
        <f t="shared" si="2"/>
        <v>0</v>
      </c>
      <c r="N53" s="552"/>
      <c r="O53" s="553"/>
      <c r="P53" s="553"/>
      <c r="Q53" s="553"/>
      <c r="R53" s="553"/>
      <c r="S53" s="553"/>
      <c r="T53" s="554"/>
    </row>
    <row r="54" spans="1:20" x14ac:dyDescent="0.25">
      <c r="A54" s="519">
        <f t="shared" si="4"/>
        <v>35</v>
      </c>
      <c r="B54" s="342"/>
      <c r="C54" s="44"/>
      <c r="D54" s="44"/>
      <c r="E54" s="12"/>
      <c r="G54" s="469">
        <f t="shared" si="3"/>
        <v>35</v>
      </c>
      <c r="H54" s="43"/>
      <c r="I54" s="44"/>
      <c r="J54" s="186">
        <f t="shared" si="1"/>
        <v>0</v>
      </c>
      <c r="K54" s="178"/>
      <c r="L54" s="187">
        <f t="shared" si="2"/>
        <v>0</v>
      </c>
      <c r="N54" s="552"/>
      <c r="O54" s="553"/>
      <c r="P54" s="553"/>
      <c r="Q54" s="553"/>
      <c r="R54" s="553"/>
      <c r="S54" s="553"/>
      <c r="T54" s="554"/>
    </row>
    <row r="55" spans="1:20" x14ac:dyDescent="0.25">
      <c r="A55" s="519">
        <f t="shared" si="4"/>
        <v>36</v>
      </c>
      <c r="B55" s="342"/>
      <c r="C55" s="44"/>
      <c r="D55" s="44"/>
      <c r="E55" s="12"/>
      <c r="G55" s="469">
        <f t="shared" si="3"/>
        <v>36</v>
      </c>
      <c r="H55" s="43"/>
      <c r="I55" s="44"/>
      <c r="J55" s="186">
        <f t="shared" si="1"/>
        <v>0</v>
      </c>
      <c r="K55" s="178"/>
      <c r="L55" s="187">
        <f t="shared" si="2"/>
        <v>0</v>
      </c>
      <c r="N55" s="552"/>
      <c r="O55" s="553"/>
      <c r="P55" s="553"/>
      <c r="Q55" s="553"/>
      <c r="R55" s="553"/>
      <c r="S55" s="553"/>
      <c r="T55" s="554"/>
    </row>
    <row r="56" spans="1:20" x14ac:dyDescent="0.25">
      <c r="A56" s="519">
        <f t="shared" si="4"/>
        <v>37</v>
      </c>
      <c r="B56" s="342"/>
      <c r="C56" s="44"/>
      <c r="D56" s="44"/>
      <c r="E56" s="12"/>
      <c r="G56" s="469">
        <f t="shared" si="3"/>
        <v>37</v>
      </c>
      <c r="H56" s="43"/>
      <c r="I56" s="44"/>
      <c r="J56" s="186">
        <f t="shared" si="1"/>
        <v>0</v>
      </c>
      <c r="K56" s="178"/>
      <c r="L56" s="187">
        <f t="shared" si="2"/>
        <v>0</v>
      </c>
      <c r="N56" s="552"/>
      <c r="O56" s="553"/>
      <c r="P56" s="553"/>
      <c r="Q56" s="553"/>
      <c r="R56" s="553"/>
      <c r="S56" s="553"/>
      <c r="T56" s="554"/>
    </row>
    <row r="57" spans="1:20" x14ac:dyDescent="0.25">
      <c r="A57" s="519">
        <f t="shared" si="4"/>
        <v>38</v>
      </c>
      <c r="B57" s="342"/>
      <c r="C57" s="44"/>
      <c r="D57" s="44"/>
      <c r="E57" s="12"/>
      <c r="G57" s="469">
        <f t="shared" si="3"/>
        <v>38</v>
      </c>
      <c r="H57" s="43"/>
      <c r="I57" s="44"/>
      <c r="J57" s="186">
        <f t="shared" si="1"/>
        <v>0</v>
      </c>
      <c r="K57" s="178"/>
      <c r="L57" s="187">
        <f t="shared" si="2"/>
        <v>0</v>
      </c>
      <c r="N57" s="552"/>
      <c r="O57" s="553"/>
      <c r="P57" s="553"/>
      <c r="Q57" s="553"/>
      <c r="R57" s="553"/>
      <c r="S57" s="553"/>
      <c r="T57" s="554"/>
    </row>
    <row r="58" spans="1:20" x14ac:dyDescent="0.25">
      <c r="A58" s="519">
        <f t="shared" si="4"/>
        <v>39</v>
      </c>
      <c r="B58" s="342"/>
      <c r="C58" s="44"/>
      <c r="D58" s="44"/>
      <c r="E58" s="12"/>
      <c r="G58" s="469">
        <f t="shared" si="3"/>
        <v>39</v>
      </c>
      <c r="H58" s="43"/>
      <c r="I58" s="44"/>
      <c r="J58" s="186">
        <f t="shared" si="1"/>
        <v>0</v>
      </c>
      <c r="K58" s="178"/>
      <c r="L58" s="187">
        <f t="shared" si="2"/>
        <v>0</v>
      </c>
      <c r="N58" s="552"/>
      <c r="O58" s="553"/>
      <c r="P58" s="553"/>
      <c r="Q58" s="553"/>
      <c r="R58" s="553"/>
      <c r="S58" s="553"/>
      <c r="T58" s="554"/>
    </row>
    <row r="59" spans="1:20" x14ac:dyDescent="0.25">
      <c r="A59" s="519">
        <f t="shared" si="4"/>
        <v>40</v>
      </c>
      <c r="B59" s="342"/>
      <c r="C59" s="44"/>
      <c r="D59" s="44"/>
      <c r="E59" s="12"/>
      <c r="G59" s="469">
        <f t="shared" si="3"/>
        <v>40</v>
      </c>
      <c r="H59" s="43"/>
      <c r="I59" s="44"/>
      <c r="J59" s="186">
        <f t="shared" si="1"/>
        <v>0</v>
      </c>
      <c r="K59" s="178"/>
      <c r="L59" s="187">
        <f t="shared" si="2"/>
        <v>0</v>
      </c>
      <c r="N59" s="552"/>
      <c r="O59" s="553"/>
      <c r="P59" s="553"/>
      <c r="Q59" s="553"/>
      <c r="R59" s="553"/>
      <c r="S59" s="553"/>
      <c r="T59" s="554"/>
    </row>
    <row r="60" spans="1:20" x14ac:dyDescent="0.25">
      <c r="A60" s="519">
        <f t="shared" si="4"/>
        <v>41</v>
      </c>
      <c r="B60" s="342"/>
      <c r="C60" s="44"/>
      <c r="D60" s="44"/>
      <c r="E60" s="12"/>
      <c r="G60" s="469">
        <f t="shared" si="3"/>
        <v>41</v>
      </c>
      <c r="H60" s="43"/>
      <c r="I60" s="44"/>
      <c r="J60" s="186">
        <f t="shared" si="1"/>
        <v>0</v>
      </c>
      <c r="K60" s="178"/>
      <c r="L60" s="187">
        <f t="shared" si="2"/>
        <v>0</v>
      </c>
      <c r="N60" s="552"/>
      <c r="O60" s="553"/>
      <c r="P60" s="553"/>
      <c r="Q60" s="553"/>
      <c r="R60" s="553"/>
      <c r="S60" s="553"/>
      <c r="T60" s="554"/>
    </row>
    <row r="61" spans="1:20" x14ac:dyDescent="0.25">
      <c r="A61" s="519">
        <f t="shared" si="4"/>
        <v>42</v>
      </c>
      <c r="B61" s="342"/>
      <c r="C61" s="44"/>
      <c r="D61" s="44"/>
      <c r="E61" s="12"/>
      <c r="G61" s="469">
        <f t="shared" si="3"/>
        <v>42</v>
      </c>
      <c r="H61" s="43"/>
      <c r="I61" s="44"/>
      <c r="J61" s="186">
        <f t="shared" si="1"/>
        <v>0</v>
      </c>
      <c r="K61" s="178"/>
      <c r="L61" s="187">
        <f t="shared" si="2"/>
        <v>0</v>
      </c>
      <c r="N61" s="552"/>
      <c r="O61" s="553"/>
      <c r="P61" s="553"/>
      <c r="Q61" s="553"/>
      <c r="R61" s="553"/>
      <c r="S61" s="553"/>
      <c r="T61" s="554"/>
    </row>
    <row r="62" spans="1:20" x14ac:dyDescent="0.25">
      <c r="A62" s="519">
        <f t="shared" si="4"/>
        <v>43</v>
      </c>
      <c r="B62" s="342"/>
      <c r="C62" s="44"/>
      <c r="D62" s="44"/>
      <c r="E62" s="12"/>
      <c r="G62" s="469">
        <f t="shared" si="3"/>
        <v>43</v>
      </c>
      <c r="H62" s="43"/>
      <c r="I62" s="44"/>
      <c r="J62" s="186">
        <f t="shared" si="1"/>
        <v>0</v>
      </c>
      <c r="K62" s="178"/>
      <c r="L62" s="187">
        <f t="shared" si="2"/>
        <v>0</v>
      </c>
      <c r="N62" s="552"/>
      <c r="O62" s="553"/>
      <c r="P62" s="553"/>
      <c r="Q62" s="553"/>
      <c r="R62" s="553"/>
      <c r="S62" s="553"/>
      <c r="T62" s="554"/>
    </row>
    <row r="63" spans="1:20" x14ac:dyDescent="0.25">
      <c r="A63" s="519">
        <f t="shared" si="4"/>
        <v>44</v>
      </c>
      <c r="B63" s="342"/>
      <c r="C63" s="44"/>
      <c r="D63" s="44"/>
      <c r="E63" s="12"/>
      <c r="G63" s="469">
        <f t="shared" si="3"/>
        <v>44</v>
      </c>
      <c r="H63" s="43"/>
      <c r="I63" s="44"/>
      <c r="J63" s="186">
        <f t="shared" si="1"/>
        <v>0</v>
      </c>
      <c r="K63" s="178"/>
      <c r="L63" s="187">
        <f t="shared" si="2"/>
        <v>0</v>
      </c>
      <c r="N63" s="552"/>
      <c r="O63" s="553"/>
      <c r="P63" s="553"/>
      <c r="Q63" s="553"/>
      <c r="R63" s="553"/>
      <c r="S63" s="553"/>
      <c r="T63" s="554"/>
    </row>
    <row r="64" spans="1:20" x14ac:dyDescent="0.25">
      <c r="A64" s="519">
        <f t="shared" si="4"/>
        <v>45</v>
      </c>
      <c r="B64" s="342"/>
      <c r="C64" s="44"/>
      <c r="D64" s="44"/>
      <c r="E64" s="12"/>
      <c r="G64" s="469">
        <f t="shared" si="3"/>
        <v>45</v>
      </c>
      <c r="H64" s="43"/>
      <c r="I64" s="44"/>
      <c r="J64" s="186">
        <f t="shared" si="1"/>
        <v>0</v>
      </c>
      <c r="K64" s="178"/>
      <c r="L64" s="187">
        <f t="shared" si="2"/>
        <v>0</v>
      </c>
      <c r="N64" s="552"/>
      <c r="O64" s="553"/>
      <c r="P64" s="553"/>
      <c r="Q64" s="553"/>
      <c r="R64" s="553"/>
      <c r="S64" s="553"/>
      <c r="T64" s="554"/>
    </row>
    <row r="65" spans="1:20" ht="15.75" thickBot="1" x14ac:dyDescent="0.3">
      <c r="A65" s="519">
        <f t="shared" si="4"/>
        <v>46</v>
      </c>
      <c r="B65" s="342"/>
      <c r="C65" s="44"/>
      <c r="D65" s="44"/>
      <c r="E65" s="12"/>
      <c r="G65" s="469">
        <f t="shared" si="3"/>
        <v>46</v>
      </c>
      <c r="H65" s="110"/>
      <c r="I65" s="113"/>
      <c r="J65" s="186">
        <f t="shared" si="1"/>
        <v>0</v>
      </c>
      <c r="K65" s="179"/>
      <c r="L65" s="187">
        <f t="shared" si="2"/>
        <v>0</v>
      </c>
      <c r="N65" s="552"/>
      <c r="O65" s="553"/>
      <c r="P65" s="553"/>
      <c r="Q65" s="553"/>
      <c r="R65" s="553"/>
      <c r="S65" s="553"/>
      <c r="T65" s="554"/>
    </row>
    <row r="66" spans="1:20" ht="15.75" thickTop="1" x14ac:dyDescent="0.25">
      <c r="A66" s="520"/>
      <c r="B66" s="343" t="s">
        <v>30</v>
      </c>
      <c r="C66" s="20">
        <f>SUM(C20:C65)</f>
        <v>0</v>
      </c>
      <c r="D66" s="20">
        <f>SUM(D20:D65)</f>
        <v>0</v>
      </c>
      <c r="E66" s="12"/>
      <c r="G66" s="134"/>
      <c r="H66" s="134" t="s">
        <v>30</v>
      </c>
      <c r="I66" s="125">
        <f>SUM(I20:I65)</f>
        <v>0</v>
      </c>
      <c r="J66" s="125">
        <f>SUM(J20:J65)</f>
        <v>0</v>
      </c>
      <c r="K66" s="180">
        <f>SUM(K20:K65)</f>
        <v>0</v>
      </c>
      <c r="L66" s="125">
        <f>SUM(L20:L65)</f>
        <v>0</v>
      </c>
    </row>
    <row r="67" spans="1:20" x14ac:dyDescent="0.25">
      <c r="A67" s="521"/>
      <c r="B67" s="29"/>
      <c r="C67" s="29"/>
      <c r="D67" s="29"/>
      <c r="E67" s="12"/>
      <c r="G67" s="261"/>
      <c r="H67" s="132"/>
      <c r="I67" s="133"/>
      <c r="J67" s="133"/>
      <c r="K67" s="133"/>
      <c r="L67" s="184"/>
    </row>
    <row r="68" spans="1:20" x14ac:dyDescent="0.25">
      <c r="A68" s="521"/>
      <c r="B68" s="346" t="s">
        <v>208</v>
      </c>
      <c r="C68" s="7" t="s">
        <v>24</v>
      </c>
      <c r="D68" s="7" t="s">
        <v>21</v>
      </c>
      <c r="E68" s="12"/>
      <c r="G68" s="360"/>
      <c r="H68" s="78" t="s">
        <v>43</v>
      </c>
      <c r="I68" s="128" t="s">
        <v>24</v>
      </c>
      <c r="J68" s="128" t="s">
        <v>86</v>
      </c>
      <c r="K68" s="181" t="s">
        <v>21</v>
      </c>
      <c r="L68" s="128" t="s">
        <v>86</v>
      </c>
    </row>
    <row r="69" spans="1:20" x14ac:dyDescent="0.25">
      <c r="A69" s="522" t="s">
        <v>164</v>
      </c>
      <c r="B69" s="347" t="s">
        <v>44</v>
      </c>
      <c r="C69" s="19">
        <f>Summary!$C$12</f>
        <v>2014</v>
      </c>
      <c r="D69" s="19">
        <f ca="1">Summary!$E$12</f>
        <v>2020</v>
      </c>
      <c r="E69" s="12"/>
      <c r="G69" s="361" t="s">
        <v>164</v>
      </c>
      <c r="H69" s="359" t="s">
        <v>44</v>
      </c>
      <c r="I69" s="130">
        <f>Summary!$C$12</f>
        <v>2014</v>
      </c>
      <c r="J69" s="130"/>
      <c r="K69" s="182">
        <f ca="1">Summary!$E$12</f>
        <v>2020</v>
      </c>
      <c r="L69" s="183"/>
      <c r="N69" s="84" t="s">
        <v>122</v>
      </c>
    </row>
    <row r="70" spans="1:20" x14ac:dyDescent="0.25">
      <c r="A70" s="523">
        <f>A65+1</f>
        <v>47</v>
      </c>
      <c r="B70" s="342"/>
      <c r="C70" s="44"/>
      <c r="D70" s="44"/>
      <c r="E70" s="12"/>
      <c r="G70" s="3">
        <f t="shared" ref="G70:G95" si="5">A70</f>
        <v>47</v>
      </c>
      <c r="H70" s="43"/>
      <c r="I70" s="44"/>
      <c r="J70" s="186">
        <f t="shared" ref="J70:J95" si="6">I70-C70</f>
        <v>0</v>
      </c>
      <c r="K70" s="178"/>
      <c r="L70" s="187">
        <f t="shared" ref="L70:L95" si="7">K70-D70</f>
        <v>0</v>
      </c>
      <c r="N70" s="552"/>
      <c r="O70" s="553"/>
      <c r="P70" s="553"/>
      <c r="Q70" s="553"/>
      <c r="R70" s="553"/>
      <c r="S70" s="553"/>
      <c r="T70" s="554"/>
    </row>
    <row r="71" spans="1:20" x14ac:dyDescent="0.25">
      <c r="A71" s="523">
        <f t="shared" ref="A71:A95" si="8">A70+1</f>
        <v>48</v>
      </c>
      <c r="B71" s="342"/>
      <c r="C71" s="44"/>
      <c r="D71" s="44"/>
      <c r="E71" s="12"/>
      <c r="G71" s="3">
        <f t="shared" si="5"/>
        <v>48</v>
      </c>
      <c r="H71" s="43"/>
      <c r="I71" s="44"/>
      <c r="J71" s="186">
        <f t="shared" si="6"/>
        <v>0</v>
      </c>
      <c r="K71" s="178"/>
      <c r="L71" s="187">
        <f t="shared" si="7"/>
        <v>0</v>
      </c>
      <c r="N71" s="552"/>
      <c r="O71" s="553"/>
      <c r="P71" s="553"/>
      <c r="Q71" s="553"/>
      <c r="R71" s="553"/>
      <c r="S71" s="553"/>
      <c r="T71" s="554"/>
    </row>
    <row r="72" spans="1:20" x14ac:dyDescent="0.25">
      <c r="A72" s="523">
        <f t="shared" si="8"/>
        <v>49</v>
      </c>
      <c r="B72" s="342"/>
      <c r="C72" s="44"/>
      <c r="D72" s="44"/>
      <c r="E72" s="12"/>
      <c r="G72" s="3">
        <f t="shared" si="5"/>
        <v>49</v>
      </c>
      <c r="H72" s="43"/>
      <c r="I72" s="44"/>
      <c r="J72" s="186">
        <f t="shared" si="6"/>
        <v>0</v>
      </c>
      <c r="K72" s="178"/>
      <c r="L72" s="187">
        <f t="shared" si="7"/>
        <v>0</v>
      </c>
      <c r="N72" s="552"/>
      <c r="O72" s="553"/>
      <c r="P72" s="553"/>
      <c r="Q72" s="553"/>
      <c r="R72" s="553"/>
      <c r="S72" s="553"/>
      <c r="T72" s="554"/>
    </row>
    <row r="73" spans="1:20" x14ac:dyDescent="0.25">
      <c r="A73" s="523">
        <f t="shared" si="8"/>
        <v>50</v>
      </c>
      <c r="B73" s="342"/>
      <c r="C73" s="44"/>
      <c r="D73" s="44"/>
      <c r="E73" s="12"/>
      <c r="G73" s="3">
        <f t="shared" si="5"/>
        <v>50</v>
      </c>
      <c r="H73" s="43"/>
      <c r="I73" s="44"/>
      <c r="J73" s="186">
        <f t="shared" si="6"/>
        <v>0</v>
      </c>
      <c r="K73" s="178"/>
      <c r="L73" s="187">
        <f t="shared" si="7"/>
        <v>0</v>
      </c>
      <c r="N73" s="552"/>
      <c r="O73" s="553"/>
      <c r="P73" s="553"/>
      <c r="Q73" s="553"/>
      <c r="R73" s="553"/>
      <c r="S73" s="553"/>
      <c r="T73" s="554"/>
    </row>
    <row r="74" spans="1:20" x14ac:dyDescent="0.25">
      <c r="A74" s="523">
        <f t="shared" si="8"/>
        <v>51</v>
      </c>
      <c r="B74" s="342"/>
      <c r="C74" s="44"/>
      <c r="D74" s="44"/>
      <c r="E74" s="12"/>
      <c r="G74" s="3">
        <f t="shared" si="5"/>
        <v>51</v>
      </c>
      <c r="H74" s="43"/>
      <c r="I74" s="44"/>
      <c r="J74" s="186">
        <f t="shared" si="6"/>
        <v>0</v>
      </c>
      <c r="K74" s="178"/>
      <c r="L74" s="187">
        <f t="shared" si="7"/>
        <v>0</v>
      </c>
      <c r="N74" s="552"/>
      <c r="O74" s="553"/>
      <c r="P74" s="553"/>
      <c r="Q74" s="553"/>
      <c r="R74" s="553"/>
      <c r="S74" s="553"/>
      <c r="T74" s="554"/>
    </row>
    <row r="75" spans="1:20" x14ac:dyDescent="0.25">
      <c r="A75" s="523">
        <f t="shared" si="8"/>
        <v>52</v>
      </c>
      <c r="B75" s="342"/>
      <c r="C75" s="44"/>
      <c r="D75" s="44"/>
      <c r="E75" s="12"/>
      <c r="G75" s="3">
        <f t="shared" si="5"/>
        <v>52</v>
      </c>
      <c r="H75" s="43"/>
      <c r="I75" s="44"/>
      <c r="J75" s="186">
        <f t="shared" si="6"/>
        <v>0</v>
      </c>
      <c r="K75" s="178"/>
      <c r="L75" s="187">
        <f t="shared" si="7"/>
        <v>0</v>
      </c>
      <c r="N75" s="552"/>
      <c r="O75" s="553"/>
      <c r="P75" s="553"/>
      <c r="Q75" s="553"/>
      <c r="R75" s="553"/>
      <c r="S75" s="553"/>
      <c r="T75" s="554"/>
    </row>
    <row r="76" spans="1:20" x14ac:dyDescent="0.25">
      <c r="A76" s="523">
        <f t="shared" si="8"/>
        <v>53</v>
      </c>
      <c r="B76" s="342"/>
      <c r="C76" s="44"/>
      <c r="D76" s="44"/>
      <c r="E76" s="12"/>
      <c r="G76" s="3">
        <f t="shared" si="5"/>
        <v>53</v>
      </c>
      <c r="H76" s="43"/>
      <c r="I76" s="44"/>
      <c r="J76" s="186">
        <f t="shared" si="6"/>
        <v>0</v>
      </c>
      <c r="K76" s="178"/>
      <c r="L76" s="187">
        <f t="shared" si="7"/>
        <v>0</v>
      </c>
      <c r="N76" s="552"/>
      <c r="O76" s="553"/>
      <c r="P76" s="553"/>
      <c r="Q76" s="553"/>
      <c r="R76" s="553"/>
      <c r="S76" s="553"/>
      <c r="T76" s="554"/>
    </row>
    <row r="77" spans="1:20" x14ac:dyDescent="0.25">
      <c r="A77" s="523">
        <f t="shared" si="8"/>
        <v>54</v>
      </c>
      <c r="B77" s="342"/>
      <c r="C77" s="44"/>
      <c r="D77" s="44"/>
      <c r="E77" s="12"/>
      <c r="G77" s="3">
        <f t="shared" si="5"/>
        <v>54</v>
      </c>
      <c r="H77" s="43"/>
      <c r="I77" s="44"/>
      <c r="J77" s="186">
        <f t="shared" si="6"/>
        <v>0</v>
      </c>
      <c r="K77" s="178"/>
      <c r="L77" s="187">
        <f t="shared" si="7"/>
        <v>0</v>
      </c>
      <c r="N77" s="552"/>
      <c r="O77" s="553"/>
      <c r="P77" s="553"/>
      <c r="Q77" s="553"/>
      <c r="R77" s="553"/>
      <c r="S77" s="553"/>
      <c r="T77" s="554"/>
    </row>
    <row r="78" spans="1:20" x14ac:dyDescent="0.25">
      <c r="A78" s="523">
        <f t="shared" si="8"/>
        <v>55</v>
      </c>
      <c r="B78" s="342"/>
      <c r="C78" s="44"/>
      <c r="D78" s="44"/>
      <c r="E78" s="12"/>
      <c r="G78" s="3">
        <f t="shared" si="5"/>
        <v>55</v>
      </c>
      <c r="H78" s="43"/>
      <c r="I78" s="44"/>
      <c r="J78" s="186">
        <f t="shared" si="6"/>
        <v>0</v>
      </c>
      <c r="K78" s="178"/>
      <c r="L78" s="187">
        <f t="shared" si="7"/>
        <v>0</v>
      </c>
      <c r="N78" s="552"/>
      <c r="O78" s="553"/>
      <c r="P78" s="553"/>
      <c r="Q78" s="553"/>
      <c r="R78" s="553"/>
      <c r="S78" s="553"/>
      <c r="T78" s="554"/>
    </row>
    <row r="79" spans="1:20" x14ac:dyDescent="0.25">
      <c r="A79" s="523">
        <f t="shared" si="8"/>
        <v>56</v>
      </c>
      <c r="B79" s="342"/>
      <c r="C79" s="44"/>
      <c r="D79" s="44"/>
      <c r="E79" s="12"/>
      <c r="G79" s="3">
        <f t="shared" si="5"/>
        <v>56</v>
      </c>
      <c r="H79" s="43"/>
      <c r="I79" s="44"/>
      <c r="J79" s="186">
        <f t="shared" si="6"/>
        <v>0</v>
      </c>
      <c r="K79" s="178"/>
      <c r="L79" s="187">
        <f t="shared" si="7"/>
        <v>0</v>
      </c>
      <c r="N79" s="552"/>
      <c r="O79" s="553"/>
      <c r="P79" s="553"/>
      <c r="Q79" s="553"/>
      <c r="R79" s="553"/>
      <c r="S79" s="553"/>
      <c r="T79" s="554"/>
    </row>
    <row r="80" spans="1:20" x14ac:dyDescent="0.25">
      <c r="A80" s="523">
        <f t="shared" si="8"/>
        <v>57</v>
      </c>
      <c r="B80" s="342"/>
      <c r="C80" s="44"/>
      <c r="D80" s="44"/>
      <c r="E80" s="12"/>
      <c r="G80" s="3">
        <f t="shared" si="5"/>
        <v>57</v>
      </c>
      <c r="H80" s="43"/>
      <c r="I80" s="44"/>
      <c r="J80" s="186">
        <f t="shared" si="6"/>
        <v>0</v>
      </c>
      <c r="K80" s="178"/>
      <c r="L80" s="187">
        <f t="shared" si="7"/>
        <v>0</v>
      </c>
      <c r="N80" s="552"/>
      <c r="O80" s="553"/>
      <c r="P80" s="553"/>
      <c r="Q80" s="553"/>
      <c r="R80" s="553"/>
      <c r="S80" s="553"/>
      <c r="T80" s="554"/>
    </row>
    <row r="81" spans="1:20" x14ac:dyDescent="0.25">
      <c r="A81" s="523">
        <f t="shared" si="8"/>
        <v>58</v>
      </c>
      <c r="B81" s="342"/>
      <c r="C81" s="44"/>
      <c r="D81" s="44"/>
      <c r="E81" s="12"/>
      <c r="G81" s="3">
        <f t="shared" si="5"/>
        <v>58</v>
      </c>
      <c r="H81" s="43"/>
      <c r="I81" s="44"/>
      <c r="J81" s="186">
        <f t="shared" si="6"/>
        <v>0</v>
      </c>
      <c r="K81" s="178"/>
      <c r="L81" s="187">
        <f t="shared" si="7"/>
        <v>0</v>
      </c>
      <c r="N81" s="552"/>
      <c r="O81" s="553"/>
      <c r="P81" s="553"/>
      <c r="Q81" s="553"/>
      <c r="R81" s="553"/>
      <c r="S81" s="553"/>
      <c r="T81" s="554"/>
    </row>
    <row r="82" spans="1:20" x14ac:dyDescent="0.25">
      <c r="A82" s="523">
        <f t="shared" si="8"/>
        <v>59</v>
      </c>
      <c r="B82" s="342"/>
      <c r="C82" s="44"/>
      <c r="D82" s="44"/>
      <c r="E82" s="12"/>
      <c r="G82" s="3">
        <f t="shared" si="5"/>
        <v>59</v>
      </c>
      <c r="H82" s="43"/>
      <c r="I82" s="44"/>
      <c r="J82" s="186">
        <f t="shared" si="6"/>
        <v>0</v>
      </c>
      <c r="K82" s="178"/>
      <c r="L82" s="187">
        <f t="shared" si="7"/>
        <v>0</v>
      </c>
      <c r="N82" s="552"/>
      <c r="O82" s="553"/>
      <c r="P82" s="553"/>
      <c r="Q82" s="553"/>
      <c r="R82" s="553"/>
      <c r="S82" s="553"/>
      <c r="T82" s="554"/>
    </row>
    <row r="83" spans="1:20" x14ac:dyDescent="0.25">
      <c r="A83" s="523">
        <f t="shared" si="8"/>
        <v>60</v>
      </c>
      <c r="B83" s="342"/>
      <c r="C83" s="44"/>
      <c r="D83" s="44"/>
      <c r="E83" s="12"/>
      <c r="G83" s="3">
        <f t="shared" si="5"/>
        <v>60</v>
      </c>
      <c r="H83" s="43"/>
      <c r="I83" s="44"/>
      <c r="J83" s="186">
        <f t="shared" si="6"/>
        <v>0</v>
      </c>
      <c r="K83" s="178"/>
      <c r="L83" s="187">
        <f t="shared" si="7"/>
        <v>0</v>
      </c>
      <c r="N83" s="552"/>
      <c r="O83" s="553"/>
      <c r="P83" s="553"/>
      <c r="Q83" s="553"/>
      <c r="R83" s="553"/>
      <c r="S83" s="553"/>
      <c r="T83" s="554"/>
    </row>
    <row r="84" spans="1:20" x14ac:dyDescent="0.25">
      <c r="A84" s="523">
        <f t="shared" si="8"/>
        <v>61</v>
      </c>
      <c r="B84" s="342"/>
      <c r="C84" s="44"/>
      <c r="D84" s="44"/>
      <c r="E84" s="12"/>
      <c r="G84" s="3">
        <f t="shared" si="5"/>
        <v>61</v>
      </c>
      <c r="H84" s="43"/>
      <c r="I84" s="44"/>
      <c r="J84" s="186">
        <f t="shared" si="6"/>
        <v>0</v>
      </c>
      <c r="K84" s="178"/>
      <c r="L84" s="187">
        <f t="shared" si="7"/>
        <v>0</v>
      </c>
      <c r="N84" s="552"/>
      <c r="O84" s="553"/>
      <c r="P84" s="553"/>
      <c r="Q84" s="553"/>
      <c r="R84" s="553"/>
      <c r="S84" s="553"/>
      <c r="T84" s="554"/>
    </row>
    <row r="85" spans="1:20" x14ac:dyDescent="0.25">
      <c r="A85" s="523">
        <f t="shared" si="8"/>
        <v>62</v>
      </c>
      <c r="B85" s="342"/>
      <c r="C85" s="44"/>
      <c r="D85" s="44"/>
      <c r="E85" s="12"/>
      <c r="G85" s="3">
        <f t="shared" si="5"/>
        <v>62</v>
      </c>
      <c r="H85" s="43"/>
      <c r="I85" s="44"/>
      <c r="J85" s="186">
        <f t="shared" si="6"/>
        <v>0</v>
      </c>
      <c r="K85" s="178"/>
      <c r="L85" s="187">
        <f t="shared" si="7"/>
        <v>0</v>
      </c>
      <c r="N85" s="552"/>
      <c r="O85" s="553"/>
      <c r="P85" s="553"/>
      <c r="Q85" s="553"/>
      <c r="R85" s="553"/>
      <c r="S85" s="553"/>
      <c r="T85" s="554"/>
    </row>
    <row r="86" spans="1:20" x14ac:dyDescent="0.25">
      <c r="A86" s="523">
        <f t="shared" si="8"/>
        <v>63</v>
      </c>
      <c r="B86" s="342"/>
      <c r="C86" s="44"/>
      <c r="D86" s="44"/>
      <c r="E86" s="12"/>
      <c r="G86" s="3">
        <f t="shared" si="5"/>
        <v>63</v>
      </c>
      <c r="H86" s="43"/>
      <c r="I86" s="44"/>
      <c r="J86" s="186">
        <f t="shared" si="6"/>
        <v>0</v>
      </c>
      <c r="K86" s="178"/>
      <c r="L86" s="187">
        <f t="shared" si="7"/>
        <v>0</v>
      </c>
      <c r="N86" s="552"/>
      <c r="O86" s="553"/>
      <c r="P86" s="553"/>
      <c r="Q86" s="553"/>
      <c r="R86" s="553"/>
      <c r="S86" s="553"/>
      <c r="T86" s="554"/>
    </row>
    <row r="87" spans="1:20" x14ac:dyDescent="0.25">
      <c r="A87" s="523">
        <f t="shared" si="8"/>
        <v>64</v>
      </c>
      <c r="B87" s="342"/>
      <c r="C87" s="44"/>
      <c r="D87" s="44"/>
      <c r="E87" s="12"/>
      <c r="G87" s="3">
        <f t="shared" si="5"/>
        <v>64</v>
      </c>
      <c r="H87" s="43"/>
      <c r="I87" s="44"/>
      <c r="J87" s="186">
        <f t="shared" si="6"/>
        <v>0</v>
      </c>
      <c r="K87" s="178"/>
      <c r="L87" s="187">
        <f t="shared" si="7"/>
        <v>0</v>
      </c>
      <c r="N87" s="552"/>
      <c r="O87" s="553"/>
      <c r="P87" s="553"/>
      <c r="Q87" s="553"/>
      <c r="R87" s="553"/>
      <c r="S87" s="553"/>
      <c r="T87" s="554"/>
    </row>
    <row r="88" spans="1:20" x14ac:dyDescent="0.25">
      <c r="A88" s="523">
        <f t="shared" si="8"/>
        <v>65</v>
      </c>
      <c r="B88" s="342"/>
      <c r="C88" s="44"/>
      <c r="D88" s="44"/>
      <c r="E88" s="12"/>
      <c r="G88" s="3">
        <f t="shared" si="5"/>
        <v>65</v>
      </c>
      <c r="H88" s="43"/>
      <c r="I88" s="44"/>
      <c r="J88" s="186">
        <f t="shared" si="6"/>
        <v>0</v>
      </c>
      <c r="K88" s="178"/>
      <c r="L88" s="187">
        <f t="shared" si="7"/>
        <v>0</v>
      </c>
      <c r="N88" s="552"/>
      <c r="O88" s="553"/>
      <c r="P88" s="553"/>
      <c r="Q88" s="553"/>
      <c r="R88" s="553"/>
      <c r="S88" s="553"/>
      <c r="T88" s="554"/>
    </row>
    <row r="89" spans="1:20" x14ac:dyDescent="0.25">
      <c r="A89" s="523">
        <f t="shared" si="8"/>
        <v>66</v>
      </c>
      <c r="B89" s="342"/>
      <c r="C89" s="44"/>
      <c r="D89" s="44"/>
      <c r="E89" s="12"/>
      <c r="G89" s="3">
        <f t="shared" si="5"/>
        <v>66</v>
      </c>
      <c r="H89" s="43"/>
      <c r="I89" s="44"/>
      <c r="J89" s="186">
        <f t="shared" si="6"/>
        <v>0</v>
      </c>
      <c r="K89" s="178"/>
      <c r="L89" s="187">
        <f t="shared" si="7"/>
        <v>0</v>
      </c>
      <c r="N89" s="552"/>
      <c r="O89" s="553"/>
      <c r="P89" s="553"/>
      <c r="Q89" s="553"/>
      <c r="R89" s="553"/>
      <c r="S89" s="553"/>
      <c r="T89" s="554"/>
    </row>
    <row r="90" spans="1:20" x14ac:dyDescent="0.25">
      <c r="A90" s="523">
        <f t="shared" si="8"/>
        <v>67</v>
      </c>
      <c r="B90" s="342"/>
      <c r="C90" s="44"/>
      <c r="D90" s="44"/>
      <c r="E90" s="12"/>
      <c r="G90" s="3">
        <f t="shared" si="5"/>
        <v>67</v>
      </c>
      <c r="H90" s="43"/>
      <c r="I90" s="44"/>
      <c r="J90" s="186">
        <f t="shared" si="6"/>
        <v>0</v>
      </c>
      <c r="K90" s="178"/>
      <c r="L90" s="187">
        <f t="shared" si="7"/>
        <v>0</v>
      </c>
      <c r="N90" s="552"/>
      <c r="O90" s="553"/>
      <c r="P90" s="553"/>
      <c r="Q90" s="553"/>
      <c r="R90" s="553"/>
      <c r="S90" s="553"/>
      <c r="T90" s="554"/>
    </row>
    <row r="91" spans="1:20" x14ac:dyDescent="0.25">
      <c r="A91" s="523">
        <f t="shared" si="8"/>
        <v>68</v>
      </c>
      <c r="B91" s="342"/>
      <c r="C91" s="44"/>
      <c r="D91" s="44"/>
      <c r="E91" s="12"/>
      <c r="G91" s="3">
        <f t="shared" si="5"/>
        <v>68</v>
      </c>
      <c r="H91" s="43"/>
      <c r="I91" s="44"/>
      <c r="J91" s="186">
        <f t="shared" si="6"/>
        <v>0</v>
      </c>
      <c r="K91" s="178"/>
      <c r="L91" s="187">
        <f t="shared" si="7"/>
        <v>0</v>
      </c>
      <c r="N91" s="552"/>
      <c r="O91" s="553"/>
      <c r="P91" s="553"/>
      <c r="Q91" s="553"/>
      <c r="R91" s="553"/>
      <c r="S91" s="553"/>
      <c r="T91" s="554"/>
    </row>
    <row r="92" spans="1:20" x14ac:dyDescent="0.25">
      <c r="A92" s="523">
        <f t="shared" si="8"/>
        <v>69</v>
      </c>
      <c r="B92" s="342"/>
      <c r="C92" s="44"/>
      <c r="D92" s="44"/>
      <c r="E92" s="12"/>
      <c r="G92" s="3">
        <f t="shared" si="5"/>
        <v>69</v>
      </c>
      <c r="H92" s="43"/>
      <c r="I92" s="44"/>
      <c r="J92" s="186">
        <f t="shared" si="6"/>
        <v>0</v>
      </c>
      <c r="K92" s="178"/>
      <c r="L92" s="187">
        <f t="shared" si="7"/>
        <v>0</v>
      </c>
      <c r="N92" s="552"/>
      <c r="O92" s="553"/>
      <c r="P92" s="553"/>
      <c r="Q92" s="553"/>
      <c r="R92" s="553"/>
      <c r="S92" s="553"/>
      <c r="T92" s="554"/>
    </row>
    <row r="93" spans="1:20" x14ac:dyDescent="0.25">
      <c r="A93" s="523">
        <f t="shared" si="8"/>
        <v>70</v>
      </c>
      <c r="B93" s="342"/>
      <c r="C93" s="44"/>
      <c r="D93" s="44"/>
      <c r="E93" s="12"/>
      <c r="G93" s="3">
        <f t="shared" si="5"/>
        <v>70</v>
      </c>
      <c r="H93" s="43"/>
      <c r="I93" s="44"/>
      <c r="J93" s="186">
        <f t="shared" si="6"/>
        <v>0</v>
      </c>
      <c r="K93" s="178"/>
      <c r="L93" s="187">
        <f t="shared" si="7"/>
        <v>0</v>
      </c>
      <c r="N93" s="552"/>
      <c r="O93" s="553"/>
      <c r="P93" s="553"/>
      <c r="Q93" s="553"/>
      <c r="R93" s="553"/>
      <c r="S93" s="553"/>
      <c r="T93" s="554"/>
    </row>
    <row r="94" spans="1:20" x14ac:dyDescent="0.25">
      <c r="A94" s="523">
        <f t="shared" si="8"/>
        <v>71</v>
      </c>
      <c r="B94" s="342"/>
      <c r="C94" s="44"/>
      <c r="D94" s="44"/>
      <c r="E94" s="12"/>
      <c r="G94" s="3">
        <f t="shared" si="5"/>
        <v>71</v>
      </c>
      <c r="H94" s="43"/>
      <c r="I94" s="44"/>
      <c r="J94" s="186">
        <f t="shared" si="6"/>
        <v>0</v>
      </c>
      <c r="K94" s="178"/>
      <c r="L94" s="187">
        <f t="shared" si="7"/>
        <v>0</v>
      </c>
      <c r="N94" s="552"/>
      <c r="O94" s="553"/>
      <c r="P94" s="553"/>
      <c r="Q94" s="553"/>
      <c r="R94" s="553"/>
      <c r="S94" s="553"/>
      <c r="T94" s="554"/>
    </row>
    <row r="95" spans="1:20" ht="15.75" thickBot="1" x14ac:dyDescent="0.3">
      <c r="A95" s="523">
        <f t="shared" si="8"/>
        <v>72</v>
      </c>
      <c r="B95" s="344"/>
      <c r="C95" s="113"/>
      <c r="D95" s="113"/>
      <c r="E95" s="12"/>
      <c r="G95" s="3">
        <f t="shared" si="5"/>
        <v>72</v>
      </c>
      <c r="H95" s="110"/>
      <c r="I95" s="113"/>
      <c r="J95" s="186">
        <f t="shared" si="6"/>
        <v>0</v>
      </c>
      <c r="K95" s="179"/>
      <c r="L95" s="187">
        <f t="shared" si="7"/>
        <v>0</v>
      </c>
      <c r="N95" s="552"/>
      <c r="O95" s="553"/>
      <c r="P95" s="553"/>
      <c r="Q95" s="553"/>
      <c r="R95" s="553"/>
      <c r="S95" s="553"/>
      <c r="T95" s="554"/>
    </row>
    <row r="96" spans="1:20" ht="15.75" thickTop="1" x14ac:dyDescent="0.25">
      <c r="A96" s="524"/>
      <c r="B96" s="345" t="s">
        <v>30</v>
      </c>
      <c r="C96" s="118">
        <f>SUM(C70:C95)</f>
        <v>0</v>
      </c>
      <c r="D96" s="118">
        <f>SUM(D70:D95)</f>
        <v>0</v>
      </c>
      <c r="E96" s="12"/>
      <c r="G96" s="134"/>
      <c r="H96" s="134" t="s">
        <v>30</v>
      </c>
      <c r="I96" s="125">
        <f>SUM(I70:I95)</f>
        <v>0</v>
      </c>
      <c r="J96" s="125">
        <f>SUM(J70:J95)</f>
        <v>0</v>
      </c>
      <c r="K96" s="180">
        <f>SUM(K70:K95)</f>
        <v>0</v>
      </c>
      <c r="L96" s="125">
        <f>SUM(L70:L95)</f>
        <v>0</v>
      </c>
    </row>
    <row r="97" spans="1:20" x14ac:dyDescent="0.25">
      <c r="A97" s="521"/>
      <c r="B97" s="29"/>
      <c r="C97" s="29"/>
      <c r="D97" s="29"/>
      <c r="E97" s="12"/>
      <c r="G97" s="261"/>
      <c r="H97" s="132"/>
      <c r="I97" s="133"/>
      <c r="J97" s="133"/>
      <c r="K97" s="133"/>
      <c r="L97" s="184"/>
    </row>
    <row r="98" spans="1:20" x14ac:dyDescent="0.25">
      <c r="A98" s="521"/>
      <c r="B98" s="349" t="s">
        <v>48</v>
      </c>
      <c r="C98" s="7" t="s">
        <v>24</v>
      </c>
      <c r="D98" s="7" t="s">
        <v>21</v>
      </c>
      <c r="E98" s="12"/>
      <c r="G98" s="360"/>
      <c r="H98" s="535" t="s">
        <v>48</v>
      </c>
      <c r="I98" s="128" t="s">
        <v>24</v>
      </c>
      <c r="J98" s="128" t="s">
        <v>86</v>
      </c>
      <c r="K98" s="181" t="s">
        <v>21</v>
      </c>
      <c r="L98" s="128" t="s">
        <v>86</v>
      </c>
    </row>
    <row r="99" spans="1:20" x14ac:dyDescent="0.25">
      <c r="A99" s="522" t="s">
        <v>164</v>
      </c>
      <c r="B99" s="347" t="s">
        <v>44</v>
      </c>
      <c r="C99" s="19">
        <f>Summary!$C$12</f>
        <v>2014</v>
      </c>
      <c r="D99" s="19">
        <f ca="1">Summary!$E$12</f>
        <v>2020</v>
      </c>
      <c r="E99" s="12"/>
      <c r="G99" s="361" t="s">
        <v>164</v>
      </c>
      <c r="H99" s="77" t="s">
        <v>44</v>
      </c>
      <c r="I99" s="130">
        <f>Summary!$C$12</f>
        <v>2014</v>
      </c>
      <c r="J99" s="130"/>
      <c r="K99" s="182">
        <f ca="1">Summary!$E$12</f>
        <v>2020</v>
      </c>
      <c r="L99" s="183"/>
      <c r="N99" s="84" t="s">
        <v>122</v>
      </c>
    </row>
    <row r="100" spans="1:20" x14ac:dyDescent="0.25">
      <c r="A100" s="523">
        <f>A95+1</f>
        <v>73</v>
      </c>
      <c r="B100" s="342"/>
      <c r="C100" s="44"/>
      <c r="D100" s="44"/>
      <c r="E100" s="12"/>
      <c r="G100" s="3">
        <f t="shared" ref="G100:G125" si="9">A100</f>
        <v>73</v>
      </c>
      <c r="H100" s="43"/>
      <c r="I100" s="44"/>
      <c r="J100" s="186">
        <f t="shared" ref="J100:J125" si="10">I100-C100</f>
        <v>0</v>
      </c>
      <c r="K100" s="178"/>
      <c r="L100" s="187">
        <f t="shared" ref="L100:L125" si="11">K100-D100</f>
        <v>0</v>
      </c>
      <c r="N100" s="552"/>
      <c r="O100" s="553"/>
      <c r="P100" s="553"/>
      <c r="Q100" s="553"/>
      <c r="R100" s="553"/>
      <c r="S100" s="553"/>
      <c r="T100" s="554"/>
    </row>
    <row r="101" spans="1:20" x14ac:dyDescent="0.25">
      <c r="A101" s="523">
        <f t="shared" ref="A101:A125" si="12">A100+1</f>
        <v>74</v>
      </c>
      <c r="B101" s="342"/>
      <c r="C101" s="44"/>
      <c r="D101" s="44"/>
      <c r="E101" s="12"/>
      <c r="G101" s="3">
        <f t="shared" si="9"/>
        <v>74</v>
      </c>
      <c r="H101" s="43"/>
      <c r="I101" s="44"/>
      <c r="J101" s="186">
        <f t="shared" si="10"/>
        <v>0</v>
      </c>
      <c r="K101" s="178"/>
      <c r="L101" s="187">
        <f t="shared" si="11"/>
        <v>0</v>
      </c>
      <c r="N101" s="552"/>
      <c r="O101" s="553"/>
      <c r="P101" s="553"/>
      <c r="Q101" s="553"/>
      <c r="R101" s="553"/>
      <c r="S101" s="553"/>
      <c r="T101" s="554"/>
    </row>
    <row r="102" spans="1:20" x14ac:dyDescent="0.25">
      <c r="A102" s="523">
        <f t="shared" si="12"/>
        <v>75</v>
      </c>
      <c r="B102" s="342"/>
      <c r="C102" s="44"/>
      <c r="D102" s="44"/>
      <c r="E102" s="12"/>
      <c r="G102" s="3">
        <f t="shared" si="9"/>
        <v>75</v>
      </c>
      <c r="H102" s="43"/>
      <c r="I102" s="44"/>
      <c r="J102" s="186">
        <f t="shared" si="10"/>
        <v>0</v>
      </c>
      <c r="K102" s="178"/>
      <c r="L102" s="187">
        <f t="shared" si="11"/>
        <v>0</v>
      </c>
      <c r="N102" s="552"/>
      <c r="O102" s="553"/>
      <c r="P102" s="553"/>
      <c r="Q102" s="553"/>
      <c r="R102" s="553"/>
      <c r="S102" s="553"/>
      <c r="T102" s="554"/>
    </row>
    <row r="103" spans="1:20" x14ac:dyDescent="0.25">
      <c r="A103" s="523">
        <f t="shared" si="12"/>
        <v>76</v>
      </c>
      <c r="B103" s="342"/>
      <c r="C103" s="44"/>
      <c r="D103" s="44"/>
      <c r="E103" s="12"/>
      <c r="G103" s="3">
        <f t="shared" si="9"/>
        <v>76</v>
      </c>
      <c r="H103" s="43"/>
      <c r="I103" s="44"/>
      <c r="J103" s="186">
        <f t="shared" si="10"/>
        <v>0</v>
      </c>
      <c r="K103" s="178"/>
      <c r="L103" s="187">
        <f t="shared" si="11"/>
        <v>0</v>
      </c>
      <c r="N103" s="552"/>
      <c r="O103" s="553"/>
      <c r="P103" s="553"/>
      <c r="Q103" s="553"/>
      <c r="R103" s="553"/>
      <c r="S103" s="553"/>
      <c r="T103" s="554"/>
    </row>
    <row r="104" spans="1:20" x14ac:dyDescent="0.25">
      <c r="A104" s="523">
        <f t="shared" si="12"/>
        <v>77</v>
      </c>
      <c r="B104" s="342"/>
      <c r="C104" s="44"/>
      <c r="D104" s="44"/>
      <c r="E104" s="12"/>
      <c r="G104" s="3">
        <f t="shared" si="9"/>
        <v>77</v>
      </c>
      <c r="H104" s="43"/>
      <c r="I104" s="44"/>
      <c r="J104" s="186">
        <f t="shared" si="10"/>
        <v>0</v>
      </c>
      <c r="K104" s="178"/>
      <c r="L104" s="187">
        <f t="shared" si="11"/>
        <v>0</v>
      </c>
      <c r="N104" s="552"/>
      <c r="O104" s="553"/>
      <c r="P104" s="553"/>
      <c r="Q104" s="553"/>
      <c r="R104" s="553"/>
      <c r="S104" s="553"/>
      <c r="T104" s="554"/>
    </row>
    <row r="105" spans="1:20" x14ac:dyDescent="0.25">
      <c r="A105" s="523">
        <f t="shared" si="12"/>
        <v>78</v>
      </c>
      <c r="B105" s="342"/>
      <c r="C105" s="44"/>
      <c r="D105" s="44"/>
      <c r="E105" s="12"/>
      <c r="G105" s="3">
        <f t="shared" si="9"/>
        <v>78</v>
      </c>
      <c r="H105" s="43"/>
      <c r="I105" s="44"/>
      <c r="J105" s="186">
        <f t="shared" si="10"/>
        <v>0</v>
      </c>
      <c r="K105" s="178"/>
      <c r="L105" s="187">
        <f t="shared" si="11"/>
        <v>0</v>
      </c>
      <c r="N105" s="552"/>
      <c r="O105" s="553"/>
      <c r="P105" s="553"/>
      <c r="Q105" s="553"/>
      <c r="R105" s="553"/>
      <c r="S105" s="553"/>
      <c r="T105" s="554"/>
    </row>
    <row r="106" spans="1:20" x14ac:dyDescent="0.25">
      <c r="A106" s="523">
        <f t="shared" si="12"/>
        <v>79</v>
      </c>
      <c r="B106" s="342"/>
      <c r="C106" s="44"/>
      <c r="D106" s="44"/>
      <c r="E106" s="12"/>
      <c r="G106" s="3">
        <f t="shared" si="9"/>
        <v>79</v>
      </c>
      <c r="H106" s="43"/>
      <c r="I106" s="44"/>
      <c r="J106" s="186">
        <f t="shared" si="10"/>
        <v>0</v>
      </c>
      <c r="K106" s="178"/>
      <c r="L106" s="187">
        <f t="shared" si="11"/>
        <v>0</v>
      </c>
      <c r="N106" s="552"/>
      <c r="O106" s="553"/>
      <c r="P106" s="553"/>
      <c r="Q106" s="553"/>
      <c r="R106" s="553"/>
      <c r="S106" s="553"/>
      <c r="T106" s="554"/>
    </row>
    <row r="107" spans="1:20" x14ac:dyDescent="0.25">
      <c r="A107" s="523">
        <f t="shared" si="12"/>
        <v>80</v>
      </c>
      <c r="B107" s="342"/>
      <c r="C107" s="44"/>
      <c r="D107" s="44"/>
      <c r="E107" s="12"/>
      <c r="G107" s="3">
        <f t="shared" si="9"/>
        <v>80</v>
      </c>
      <c r="H107" s="43"/>
      <c r="I107" s="44"/>
      <c r="J107" s="186">
        <f t="shared" si="10"/>
        <v>0</v>
      </c>
      <c r="K107" s="178"/>
      <c r="L107" s="187">
        <f t="shared" si="11"/>
        <v>0</v>
      </c>
      <c r="N107" s="552"/>
      <c r="O107" s="553"/>
      <c r="P107" s="553"/>
      <c r="Q107" s="553"/>
      <c r="R107" s="553"/>
      <c r="S107" s="553"/>
      <c r="T107" s="554"/>
    </row>
    <row r="108" spans="1:20" x14ac:dyDescent="0.25">
      <c r="A108" s="523">
        <f t="shared" si="12"/>
        <v>81</v>
      </c>
      <c r="B108" s="342"/>
      <c r="C108" s="44"/>
      <c r="D108" s="44"/>
      <c r="E108" s="12"/>
      <c r="G108" s="3">
        <f t="shared" si="9"/>
        <v>81</v>
      </c>
      <c r="H108" s="43"/>
      <c r="I108" s="44"/>
      <c r="J108" s="186">
        <f t="shared" si="10"/>
        <v>0</v>
      </c>
      <c r="K108" s="178"/>
      <c r="L108" s="187">
        <f t="shared" si="11"/>
        <v>0</v>
      </c>
      <c r="N108" s="552"/>
      <c r="O108" s="553"/>
      <c r="P108" s="553"/>
      <c r="Q108" s="553"/>
      <c r="R108" s="553"/>
      <c r="S108" s="553"/>
      <c r="T108" s="554"/>
    </row>
    <row r="109" spans="1:20" x14ac:dyDescent="0.25">
      <c r="A109" s="523">
        <f t="shared" si="12"/>
        <v>82</v>
      </c>
      <c r="B109" s="342"/>
      <c r="C109" s="44"/>
      <c r="D109" s="44"/>
      <c r="E109" s="12"/>
      <c r="G109" s="3">
        <f t="shared" si="9"/>
        <v>82</v>
      </c>
      <c r="H109" s="43"/>
      <c r="I109" s="44"/>
      <c r="J109" s="186">
        <f t="shared" si="10"/>
        <v>0</v>
      </c>
      <c r="K109" s="178"/>
      <c r="L109" s="187">
        <f t="shared" si="11"/>
        <v>0</v>
      </c>
      <c r="N109" s="552"/>
      <c r="O109" s="553"/>
      <c r="P109" s="553"/>
      <c r="Q109" s="553"/>
      <c r="R109" s="553"/>
      <c r="S109" s="553"/>
      <c r="T109" s="554"/>
    </row>
    <row r="110" spans="1:20" x14ac:dyDescent="0.25">
      <c r="A110" s="523">
        <f t="shared" si="12"/>
        <v>83</v>
      </c>
      <c r="B110" s="342"/>
      <c r="C110" s="44"/>
      <c r="D110" s="44"/>
      <c r="E110" s="12"/>
      <c r="G110" s="3">
        <f t="shared" si="9"/>
        <v>83</v>
      </c>
      <c r="H110" s="43"/>
      <c r="I110" s="44"/>
      <c r="J110" s="186">
        <f t="shared" si="10"/>
        <v>0</v>
      </c>
      <c r="K110" s="178"/>
      <c r="L110" s="187">
        <f t="shared" si="11"/>
        <v>0</v>
      </c>
      <c r="N110" s="552"/>
      <c r="O110" s="553"/>
      <c r="P110" s="553"/>
      <c r="Q110" s="553"/>
      <c r="R110" s="553"/>
      <c r="S110" s="553"/>
      <c r="T110" s="554"/>
    </row>
    <row r="111" spans="1:20" x14ac:dyDescent="0.25">
      <c r="A111" s="523">
        <f t="shared" si="12"/>
        <v>84</v>
      </c>
      <c r="B111" s="342"/>
      <c r="C111" s="44"/>
      <c r="D111" s="44"/>
      <c r="E111" s="12"/>
      <c r="G111" s="3">
        <f t="shared" si="9"/>
        <v>84</v>
      </c>
      <c r="H111" s="43"/>
      <c r="I111" s="44"/>
      <c r="J111" s="186">
        <f t="shared" si="10"/>
        <v>0</v>
      </c>
      <c r="K111" s="178"/>
      <c r="L111" s="187">
        <f t="shared" si="11"/>
        <v>0</v>
      </c>
      <c r="N111" s="552"/>
      <c r="O111" s="553"/>
      <c r="P111" s="553"/>
      <c r="Q111" s="553"/>
      <c r="R111" s="553"/>
      <c r="S111" s="553"/>
      <c r="T111" s="554"/>
    </row>
    <row r="112" spans="1:20" x14ac:dyDescent="0.25">
      <c r="A112" s="523">
        <f t="shared" si="12"/>
        <v>85</v>
      </c>
      <c r="B112" s="342"/>
      <c r="C112" s="44"/>
      <c r="D112" s="44"/>
      <c r="E112" s="12"/>
      <c r="G112" s="3">
        <f t="shared" si="9"/>
        <v>85</v>
      </c>
      <c r="H112" s="43"/>
      <c r="I112" s="44"/>
      <c r="J112" s="186">
        <f t="shared" si="10"/>
        <v>0</v>
      </c>
      <c r="K112" s="178"/>
      <c r="L112" s="187">
        <f t="shared" si="11"/>
        <v>0</v>
      </c>
      <c r="N112" s="552"/>
      <c r="O112" s="553"/>
      <c r="P112" s="553"/>
      <c r="Q112" s="553"/>
      <c r="R112" s="553"/>
      <c r="S112" s="553"/>
      <c r="T112" s="554"/>
    </row>
    <row r="113" spans="1:20" x14ac:dyDescent="0.25">
      <c r="A113" s="523">
        <f t="shared" si="12"/>
        <v>86</v>
      </c>
      <c r="B113" s="342"/>
      <c r="C113" s="44"/>
      <c r="D113" s="44"/>
      <c r="E113" s="12"/>
      <c r="G113" s="3">
        <f t="shared" si="9"/>
        <v>86</v>
      </c>
      <c r="H113" s="43"/>
      <c r="I113" s="44"/>
      <c r="J113" s="186">
        <f t="shared" si="10"/>
        <v>0</v>
      </c>
      <c r="K113" s="178"/>
      <c r="L113" s="187">
        <f t="shared" si="11"/>
        <v>0</v>
      </c>
      <c r="N113" s="552"/>
      <c r="O113" s="553"/>
      <c r="P113" s="553"/>
      <c r="Q113" s="553"/>
      <c r="R113" s="553"/>
      <c r="S113" s="553"/>
      <c r="T113" s="554"/>
    </row>
    <row r="114" spans="1:20" x14ac:dyDescent="0.25">
      <c r="A114" s="523">
        <f t="shared" si="12"/>
        <v>87</v>
      </c>
      <c r="B114" s="342"/>
      <c r="C114" s="44"/>
      <c r="D114" s="44"/>
      <c r="E114" s="12"/>
      <c r="G114" s="3">
        <f t="shared" si="9"/>
        <v>87</v>
      </c>
      <c r="H114" s="43"/>
      <c r="I114" s="44"/>
      <c r="J114" s="186">
        <f t="shared" si="10"/>
        <v>0</v>
      </c>
      <c r="K114" s="178"/>
      <c r="L114" s="187">
        <f t="shared" si="11"/>
        <v>0</v>
      </c>
      <c r="N114" s="552"/>
      <c r="O114" s="553"/>
      <c r="P114" s="553"/>
      <c r="Q114" s="553"/>
      <c r="R114" s="553"/>
      <c r="S114" s="553"/>
      <c r="T114" s="554"/>
    </row>
    <row r="115" spans="1:20" x14ac:dyDescent="0.25">
      <c r="A115" s="523">
        <f t="shared" si="12"/>
        <v>88</v>
      </c>
      <c r="B115" s="342"/>
      <c r="C115" s="44"/>
      <c r="D115" s="44"/>
      <c r="E115" s="12"/>
      <c r="G115" s="3">
        <f t="shared" si="9"/>
        <v>88</v>
      </c>
      <c r="H115" s="43"/>
      <c r="I115" s="44"/>
      <c r="J115" s="186">
        <f t="shared" si="10"/>
        <v>0</v>
      </c>
      <c r="K115" s="178"/>
      <c r="L115" s="187">
        <f t="shared" si="11"/>
        <v>0</v>
      </c>
      <c r="N115" s="552"/>
      <c r="O115" s="553"/>
      <c r="P115" s="553"/>
      <c r="Q115" s="553"/>
      <c r="R115" s="553"/>
      <c r="S115" s="553"/>
      <c r="T115" s="554"/>
    </row>
    <row r="116" spans="1:20" x14ac:dyDescent="0.25">
      <c r="A116" s="523">
        <f t="shared" si="12"/>
        <v>89</v>
      </c>
      <c r="B116" s="342"/>
      <c r="C116" s="44"/>
      <c r="D116" s="44"/>
      <c r="E116" s="12"/>
      <c r="G116" s="3">
        <f t="shared" si="9"/>
        <v>89</v>
      </c>
      <c r="H116" s="43"/>
      <c r="I116" s="44"/>
      <c r="J116" s="186">
        <f t="shared" si="10"/>
        <v>0</v>
      </c>
      <c r="K116" s="178"/>
      <c r="L116" s="187">
        <f t="shared" si="11"/>
        <v>0</v>
      </c>
      <c r="N116" s="552"/>
      <c r="O116" s="553"/>
      <c r="P116" s="553"/>
      <c r="Q116" s="553"/>
      <c r="R116" s="553"/>
      <c r="S116" s="553"/>
      <c r="T116" s="554"/>
    </row>
    <row r="117" spans="1:20" x14ac:dyDescent="0.25">
      <c r="A117" s="523">
        <f t="shared" si="12"/>
        <v>90</v>
      </c>
      <c r="B117" s="342"/>
      <c r="C117" s="44"/>
      <c r="D117" s="44"/>
      <c r="E117" s="12"/>
      <c r="G117" s="3">
        <f t="shared" si="9"/>
        <v>90</v>
      </c>
      <c r="H117" s="43"/>
      <c r="I117" s="44"/>
      <c r="J117" s="186">
        <f t="shared" si="10"/>
        <v>0</v>
      </c>
      <c r="K117" s="178"/>
      <c r="L117" s="187">
        <f t="shared" si="11"/>
        <v>0</v>
      </c>
      <c r="N117" s="552"/>
      <c r="O117" s="553"/>
      <c r="P117" s="553"/>
      <c r="Q117" s="553"/>
      <c r="R117" s="553"/>
      <c r="S117" s="553"/>
      <c r="T117" s="554"/>
    </row>
    <row r="118" spans="1:20" x14ac:dyDescent="0.25">
      <c r="A118" s="523">
        <f t="shared" si="12"/>
        <v>91</v>
      </c>
      <c r="B118" s="342"/>
      <c r="C118" s="44"/>
      <c r="D118" s="44"/>
      <c r="E118" s="12"/>
      <c r="G118" s="3">
        <f t="shared" si="9"/>
        <v>91</v>
      </c>
      <c r="H118" s="43"/>
      <c r="I118" s="44"/>
      <c r="J118" s="186">
        <f t="shared" si="10"/>
        <v>0</v>
      </c>
      <c r="K118" s="178"/>
      <c r="L118" s="187">
        <f t="shared" si="11"/>
        <v>0</v>
      </c>
      <c r="N118" s="552"/>
      <c r="O118" s="553"/>
      <c r="P118" s="553"/>
      <c r="Q118" s="553"/>
      <c r="R118" s="553"/>
      <c r="S118" s="553"/>
      <c r="T118" s="554"/>
    </row>
    <row r="119" spans="1:20" x14ac:dyDescent="0.25">
      <c r="A119" s="523">
        <f t="shared" si="12"/>
        <v>92</v>
      </c>
      <c r="B119" s="342"/>
      <c r="C119" s="44"/>
      <c r="D119" s="44"/>
      <c r="E119" s="12"/>
      <c r="G119" s="3">
        <f t="shared" si="9"/>
        <v>92</v>
      </c>
      <c r="H119" s="43"/>
      <c r="I119" s="44"/>
      <c r="J119" s="186">
        <f t="shared" si="10"/>
        <v>0</v>
      </c>
      <c r="K119" s="178"/>
      <c r="L119" s="187">
        <f t="shared" si="11"/>
        <v>0</v>
      </c>
      <c r="N119" s="552"/>
      <c r="O119" s="553"/>
      <c r="P119" s="553"/>
      <c r="Q119" s="553"/>
      <c r="R119" s="553"/>
      <c r="S119" s="553"/>
      <c r="T119" s="554"/>
    </row>
    <row r="120" spans="1:20" x14ac:dyDescent="0.25">
      <c r="A120" s="523">
        <f t="shared" si="12"/>
        <v>93</v>
      </c>
      <c r="B120" s="342"/>
      <c r="C120" s="44"/>
      <c r="D120" s="44"/>
      <c r="E120" s="12"/>
      <c r="G120" s="3">
        <f t="shared" si="9"/>
        <v>93</v>
      </c>
      <c r="H120" s="43"/>
      <c r="I120" s="44"/>
      <c r="J120" s="186">
        <f t="shared" si="10"/>
        <v>0</v>
      </c>
      <c r="K120" s="178"/>
      <c r="L120" s="187">
        <f t="shared" si="11"/>
        <v>0</v>
      </c>
      <c r="N120" s="552"/>
      <c r="O120" s="553"/>
      <c r="P120" s="553"/>
      <c r="Q120" s="553"/>
      <c r="R120" s="553"/>
      <c r="S120" s="553"/>
      <c r="T120" s="554"/>
    </row>
    <row r="121" spans="1:20" x14ac:dyDescent="0.25">
      <c r="A121" s="523">
        <f t="shared" si="12"/>
        <v>94</v>
      </c>
      <c r="B121" s="342"/>
      <c r="C121" s="44"/>
      <c r="D121" s="44"/>
      <c r="E121" s="12"/>
      <c r="G121" s="3">
        <f t="shared" si="9"/>
        <v>94</v>
      </c>
      <c r="H121" s="43"/>
      <c r="I121" s="44"/>
      <c r="J121" s="186">
        <f t="shared" si="10"/>
        <v>0</v>
      </c>
      <c r="K121" s="178"/>
      <c r="L121" s="187">
        <f t="shared" si="11"/>
        <v>0</v>
      </c>
      <c r="N121" s="552"/>
      <c r="O121" s="553"/>
      <c r="P121" s="553"/>
      <c r="Q121" s="553"/>
      <c r="R121" s="553"/>
      <c r="S121" s="553"/>
      <c r="T121" s="554"/>
    </row>
    <row r="122" spans="1:20" x14ac:dyDescent="0.25">
      <c r="A122" s="523">
        <f t="shared" si="12"/>
        <v>95</v>
      </c>
      <c r="B122" s="342"/>
      <c r="C122" s="44"/>
      <c r="D122" s="44"/>
      <c r="E122" s="12"/>
      <c r="G122" s="3">
        <f t="shared" si="9"/>
        <v>95</v>
      </c>
      <c r="H122" s="43"/>
      <c r="I122" s="44"/>
      <c r="J122" s="186">
        <f t="shared" si="10"/>
        <v>0</v>
      </c>
      <c r="K122" s="178"/>
      <c r="L122" s="187">
        <f t="shared" si="11"/>
        <v>0</v>
      </c>
      <c r="N122" s="552"/>
      <c r="O122" s="553"/>
      <c r="P122" s="553"/>
      <c r="Q122" s="553"/>
      <c r="R122" s="553"/>
      <c r="S122" s="553"/>
      <c r="T122" s="554"/>
    </row>
    <row r="123" spans="1:20" x14ac:dyDescent="0.25">
      <c r="A123" s="523">
        <f t="shared" si="12"/>
        <v>96</v>
      </c>
      <c r="B123" s="342"/>
      <c r="C123" s="44"/>
      <c r="D123" s="44"/>
      <c r="E123" s="12"/>
      <c r="G123" s="3">
        <f t="shared" si="9"/>
        <v>96</v>
      </c>
      <c r="H123" s="43"/>
      <c r="I123" s="44"/>
      <c r="J123" s="186">
        <f t="shared" si="10"/>
        <v>0</v>
      </c>
      <c r="K123" s="178"/>
      <c r="L123" s="187">
        <f t="shared" si="11"/>
        <v>0</v>
      </c>
      <c r="N123" s="552"/>
      <c r="O123" s="553"/>
      <c r="P123" s="553"/>
      <c r="Q123" s="553"/>
      <c r="R123" s="553"/>
      <c r="S123" s="553"/>
      <c r="T123" s="554"/>
    </row>
    <row r="124" spans="1:20" x14ac:dyDescent="0.25">
      <c r="A124" s="523">
        <f t="shared" si="12"/>
        <v>97</v>
      </c>
      <c r="B124" s="342"/>
      <c r="C124" s="44"/>
      <c r="D124" s="44"/>
      <c r="E124" s="12"/>
      <c r="G124" s="3">
        <f t="shared" si="9"/>
        <v>97</v>
      </c>
      <c r="H124" s="43"/>
      <c r="I124" s="44"/>
      <c r="J124" s="186">
        <f t="shared" si="10"/>
        <v>0</v>
      </c>
      <c r="K124" s="178"/>
      <c r="L124" s="187">
        <f t="shared" si="11"/>
        <v>0</v>
      </c>
      <c r="N124" s="552"/>
      <c r="O124" s="553"/>
      <c r="P124" s="553"/>
      <c r="Q124" s="553"/>
      <c r="R124" s="553"/>
      <c r="S124" s="553"/>
      <c r="T124" s="554"/>
    </row>
    <row r="125" spans="1:20" ht="15.75" thickBot="1" x14ac:dyDescent="0.3">
      <c r="A125" s="523">
        <f t="shared" si="12"/>
        <v>98</v>
      </c>
      <c r="B125" s="344"/>
      <c r="C125" s="113"/>
      <c r="D125" s="113"/>
      <c r="E125" s="12"/>
      <c r="G125" s="3">
        <f t="shared" si="9"/>
        <v>98</v>
      </c>
      <c r="H125" s="110"/>
      <c r="I125" s="113"/>
      <c r="J125" s="186">
        <f t="shared" si="10"/>
        <v>0</v>
      </c>
      <c r="K125" s="179"/>
      <c r="L125" s="187">
        <f t="shared" si="11"/>
        <v>0</v>
      </c>
      <c r="N125" s="552"/>
      <c r="O125" s="553"/>
      <c r="P125" s="553"/>
      <c r="Q125" s="553"/>
      <c r="R125" s="553"/>
      <c r="S125" s="553"/>
      <c r="T125" s="554"/>
    </row>
    <row r="126" spans="1:20" ht="15.75" thickTop="1" x14ac:dyDescent="0.25">
      <c r="A126" s="524"/>
      <c r="B126" s="345" t="s">
        <v>30</v>
      </c>
      <c r="C126" s="118">
        <f>SUM(C100:C125)</f>
        <v>0</v>
      </c>
      <c r="D126" s="118">
        <f>SUM(D100:D125)</f>
        <v>0</v>
      </c>
      <c r="E126" s="12"/>
      <c r="G126" s="365"/>
      <c r="H126" s="134" t="s">
        <v>30</v>
      </c>
      <c r="I126" s="125">
        <f>SUM(I100:I125)</f>
        <v>0</v>
      </c>
      <c r="J126" s="125">
        <f>SUM(J100:J125)</f>
        <v>0</v>
      </c>
      <c r="K126" s="180">
        <f>SUM(K100:K125)</f>
        <v>0</v>
      </c>
      <c r="L126" s="125">
        <f>SUM(L100:L125)</f>
        <v>0</v>
      </c>
    </row>
    <row r="127" spans="1:20" x14ac:dyDescent="0.25">
      <c r="A127" s="521"/>
      <c r="B127" s="29"/>
      <c r="C127" s="29"/>
      <c r="D127" s="29"/>
      <c r="E127" s="12"/>
      <c r="G127" s="169"/>
      <c r="H127" s="133"/>
      <c r="I127" s="133"/>
      <c r="J127" s="133"/>
      <c r="K127" s="133"/>
      <c r="L127" s="358"/>
    </row>
  </sheetData>
  <sheetProtection algorithmName="SHA-512" hashValue="UDNyveyu4Xb9Klm5xoJTY0dQDQs/BDgf5KXAs1gKUAgU/Qm1RXg0Mo/Ku1LtQvMZLAYBFE3hhV0qfgTDDZ7Ydg==" saltValue="Rw7/boqK6GdFUhoEhao1Xg==" spinCount="100000" sheet="1" objects="1" scenarios="1"/>
  <mergeCells count="103">
    <mergeCell ref="B1:E1"/>
    <mergeCell ref="H2:R2"/>
    <mergeCell ref="N5:T5"/>
    <mergeCell ref="N6:T6"/>
    <mergeCell ref="N8:T8"/>
    <mergeCell ref="N20:T20"/>
    <mergeCell ref="N21:T21"/>
    <mergeCell ref="N28:T28"/>
    <mergeCell ref="N29:T29"/>
    <mergeCell ref="N30:T30"/>
    <mergeCell ref="N31:T31"/>
    <mergeCell ref="N32:T32"/>
    <mergeCell ref="N33:T33"/>
    <mergeCell ref="N22:T22"/>
    <mergeCell ref="N23:T23"/>
    <mergeCell ref="N24:T24"/>
    <mergeCell ref="N25:T25"/>
    <mergeCell ref="N26:T26"/>
    <mergeCell ref="N27:T27"/>
    <mergeCell ref="N40:T40"/>
    <mergeCell ref="N41:T41"/>
    <mergeCell ref="N42:T42"/>
    <mergeCell ref="N43:T43"/>
    <mergeCell ref="N44:T44"/>
    <mergeCell ref="N45:T45"/>
    <mergeCell ref="N34:T34"/>
    <mergeCell ref="N35:T35"/>
    <mergeCell ref="N36:T36"/>
    <mergeCell ref="N37:T37"/>
    <mergeCell ref="N38:T38"/>
    <mergeCell ref="N39:T39"/>
    <mergeCell ref="N52:T52"/>
    <mergeCell ref="N53:T53"/>
    <mergeCell ref="N54:T54"/>
    <mergeCell ref="N55:T55"/>
    <mergeCell ref="N56:T56"/>
    <mergeCell ref="N57:T57"/>
    <mergeCell ref="N46:T46"/>
    <mergeCell ref="N47:T47"/>
    <mergeCell ref="N48:T48"/>
    <mergeCell ref="N49:T49"/>
    <mergeCell ref="N50:T50"/>
    <mergeCell ref="N51:T51"/>
    <mergeCell ref="N64:T64"/>
    <mergeCell ref="N65:T65"/>
    <mergeCell ref="N70:T70"/>
    <mergeCell ref="N71:T71"/>
    <mergeCell ref="N72:T72"/>
    <mergeCell ref="N73:T73"/>
    <mergeCell ref="N58:T58"/>
    <mergeCell ref="N59:T59"/>
    <mergeCell ref="N60:T60"/>
    <mergeCell ref="N61:T61"/>
    <mergeCell ref="N62:T62"/>
    <mergeCell ref="N63:T63"/>
    <mergeCell ref="N80:T80"/>
    <mergeCell ref="N81:T81"/>
    <mergeCell ref="N82:T82"/>
    <mergeCell ref="N83:T83"/>
    <mergeCell ref="N84:T84"/>
    <mergeCell ref="N85:T85"/>
    <mergeCell ref="N74:T74"/>
    <mergeCell ref="N75:T75"/>
    <mergeCell ref="N76:T76"/>
    <mergeCell ref="N77:T77"/>
    <mergeCell ref="N78:T78"/>
    <mergeCell ref="N79:T79"/>
    <mergeCell ref="N92:T92"/>
    <mergeCell ref="N93:T93"/>
    <mergeCell ref="N94:T94"/>
    <mergeCell ref="N95:T95"/>
    <mergeCell ref="N100:T100"/>
    <mergeCell ref="N101:T101"/>
    <mergeCell ref="N86:T86"/>
    <mergeCell ref="N87:T87"/>
    <mergeCell ref="N88:T88"/>
    <mergeCell ref="N89:T89"/>
    <mergeCell ref="N90:T90"/>
    <mergeCell ref="N91:T91"/>
    <mergeCell ref="N108:T108"/>
    <mergeCell ref="N109:T109"/>
    <mergeCell ref="N110:T110"/>
    <mergeCell ref="N111:T111"/>
    <mergeCell ref="N112:T112"/>
    <mergeCell ref="N113:T113"/>
    <mergeCell ref="N102:T102"/>
    <mergeCell ref="N103:T103"/>
    <mergeCell ref="N104:T104"/>
    <mergeCell ref="N105:T105"/>
    <mergeCell ref="N106:T106"/>
    <mergeCell ref="N107:T107"/>
    <mergeCell ref="N120:T120"/>
    <mergeCell ref="N121:T121"/>
    <mergeCell ref="N122:T122"/>
    <mergeCell ref="N123:T123"/>
    <mergeCell ref="N124:T124"/>
    <mergeCell ref="N125:T125"/>
    <mergeCell ref="N114:T114"/>
    <mergeCell ref="N115:T115"/>
    <mergeCell ref="N116:T116"/>
    <mergeCell ref="N117:T117"/>
    <mergeCell ref="N118:T118"/>
    <mergeCell ref="N119:T119"/>
  </mergeCells>
  <pageMargins left="0.7" right="0.7" top="0.75" bottom="0.75" header="0.3" footer="0.3"/>
  <pageSetup orientation="portrait" r:id="rId1"/>
  <headerFooter>
    <oddHeader>&amp;CBox 7: Income Summary</oddHeader>
  </headerFooter>
  <rowBreaks count="2" manualBreakCount="2">
    <brk id="67" max="16383" man="1"/>
    <brk id="97" max="16383" man="1"/>
  </rowBreaks>
  <ignoredErrors>
    <ignoredError sqref="J12:J16 K13:K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X20"/>
  <sheetViews>
    <sheetView zoomScaleNormal="100" workbookViewId="0">
      <selection activeCell="D26" sqref="D26"/>
    </sheetView>
  </sheetViews>
  <sheetFormatPr defaultRowHeight="15" x14ac:dyDescent="0.25"/>
  <cols>
    <col min="1" max="1" width="6.85546875" style="472" customWidth="1"/>
    <col min="2" max="2" width="41.5703125" customWidth="1"/>
    <col min="3" max="6" width="13.140625" customWidth="1"/>
    <col min="9" max="9" width="8.28515625" style="472" hidden="1" customWidth="1"/>
    <col min="10" max="15" width="16.28515625" hidden="1" customWidth="1"/>
    <col min="16" max="16" width="8.5703125" hidden="1" customWidth="1"/>
    <col min="17" max="25" width="0" hidden="1" customWidth="1"/>
  </cols>
  <sheetData>
    <row r="1" spans="1:24" ht="15.75" x14ac:dyDescent="0.25">
      <c r="A1" s="466"/>
      <c r="B1" s="607" t="s">
        <v>235</v>
      </c>
      <c r="C1" s="608"/>
      <c r="D1" s="608"/>
      <c r="E1" s="608"/>
      <c r="F1" s="608"/>
      <c r="G1" s="609"/>
      <c r="I1" s="473"/>
      <c r="J1" s="352"/>
      <c r="K1" s="352"/>
      <c r="L1" s="352"/>
      <c r="M1" s="352"/>
      <c r="N1" s="352"/>
      <c r="O1" s="353"/>
      <c r="P1" s="353"/>
      <c r="Q1" s="353"/>
      <c r="R1" s="354"/>
      <c r="S1" s="354"/>
      <c r="T1" s="354"/>
      <c r="U1" s="354"/>
      <c r="V1" s="354"/>
      <c r="W1" s="354"/>
      <c r="X1" s="355"/>
    </row>
    <row r="2" spans="1:24" x14ac:dyDescent="0.25">
      <c r="A2" s="467"/>
      <c r="B2" s="14" t="s">
        <v>162</v>
      </c>
      <c r="C2" s="14"/>
      <c r="D2" s="12"/>
      <c r="E2" s="12"/>
      <c r="F2" s="12"/>
      <c r="G2" s="68"/>
      <c r="I2" s="610" t="s">
        <v>33</v>
      </c>
      <c r="J2" s="611"/>
      <c r="K2" s="611"/>
      <c r="L2" s="611"/>
      <c r="M2" s="611"/>
      <c r="N2" s="611"/>
      <c r="O2" s="611"/>
      <c r="P2" s="406"/>
      <c r="Q2" s="371"/>
      <c r="R2" s="371"/>
      <c r="S2" s="371"/>
      <c r="T2" s="371"/>
      <c r="U2" s="362"/>
      <c r="V2" s="362"/>
      <c r="W2" s="362"/>
      <c r="X2" s="363"/>
    </row>
    <row r="3" spans="1:24" ht="30.75" customHeight="1" x14ac:dyDescent="0.25">
      <c r="A3" s="468"/>
      <c r="B3" s="99"/>
      <c r="C3" s="76" t="s">
        <v>20</v>
      </c>
      <c r="D3" s="76"/>
      <c r="E3" s="76" t="s">
        <v>21</v>
      </c>
      <c r="F3" s="99"/>
      <c r="G3" s="68"/>
      <c r="I3" s="415"/>
      <c r="J3" s="371" t="s">
        <v>20</v>
      </c>
      <c r="K3" s="371"/>
      <c r="L3" s="371"/>
      <c r="M3" s="371" t="s">
        <v>21</v>
      </c>
      <c r="N3" s="371"/>
      <c r="O3" s="371"/>
      <c r="P3" s="383"/>
      <c r="R3" s="84" t="s">
        <v>122</v>
      </c>
    </row>
    <row r="4" spans="1:24" x14ac:dyDescent="0.25">
      <c r="A4" s="10" t="s">
        <v>185</v>
      </c>
      <c r="B4" s="11" t="s">
        <v>161</v>
      </c>
      <c r="C4" s="11" t="s">
        <v>34</v>
      </c>
      <c r="D4" s="10" t="s">
        <v>39</v>
      </c>
      <c r="E4" s="11" t="s">
        <v>34</v>
      </c>
      <c r="F4" s="104" t="s">
        <v>39</v>
      </c>
      <c r="G4" s="145"/>
      <c r="I4" s="220" t="s">
        <v>185</v>
      </c>
      <c r="J4" s="220" t="s">
        <v>34</v>
      </c>
      <c r="K4" s="220" t="s">
        <v>7</v>
      </c>
      <c r="L4" s="221" t="s">
        <v>86</v>
      </c>
      <c r="M4" s="220" t="s">
        <v>34</v>
      </c>
      <c r="N4" s="220" t="s">
        <v>7</v>
      </c>
      <c r="O4" s="220" t="s">
        <v>86</v>
      </c>
      <c r="P4" s="384"/>
      <c r="R4" s="591"/>
      <c r="S4" s="592"/>
      <c r="T4" s="592"/>
      <c r="U4" s="592"/>
      <c r="V4" s="592"/>
      <c r="W4" s="592"/>
      <c r="X4" s="593"/>
    </row>
    <row r="5" spans="1:24" x14ac:dyDescent="0.25">
      <c r="A5" s="469">
        <v>1</v>
      </c>
      <c r="B5" t="s">
        <v>196</v>
      </c>
      <c r="C5" s="106"/>
      <c r="D5" s="44"/>
      <c r="E5" s="106"/>
      <c r="F5" s="44"/>
      <c r="G5" s="145"/>
      <c r="I5" s="474">
        <f>A5</f>
        <v>1</v>
      </c>
      <c r="J5" s="49"/>
      <c r="K5" s="139"/>
      <c r="L5" s="266">
        <f t="shared" ref="L5:L16" si="0">K5-D5</f>
        <v>0</v>
      </c>
      <c r="M5" s="140"/>
      <c r="N5" s="139"/>
      <c r="O5" s="266">
        <f t="shared" ref="O5:O16" si="1">N5-F5</f>
        <v>0</v>
      </c>
      <c r="P5" s="385"/>
      <c r="R5" s="591"/>
      <c r="S5" s="592"/>
      <c r="T5" s="592"/>
      <c r="U5" s="592"/>
      <c r="V5" s="592"/>
      <c r="W5" s="592"/>
      <c r="X5" s="593"/>
    </row>
    <row r="6" spans="1:24" x14ac:dyDescent="0.25">
      <c r="A6" s="469">
        <f>A5+1</f>
        <v>2</v>
      </c>
      <c r="B6" s="43" t="s">
        <v>192</v>
      </c>
      <c r="C6" s="106"/>
      <c r="D6" s="44"/>
      <c r="E6" s="106"/>
      <c r="F6" s="44"/>
      <c r="G6" s="145"/>
      <c r="I6" s="474">
        <f t="shared" ref="I6:I16" si="2">A6</f>
        <v>2</v>
      </c>
      <c r="J6" s="49"/>
      <c r="K6" s="139"/>
      <c r="L6" s="266">
        <f t="shared" si="0"/>
        <v>0</v>
      </c>
      <c r="M6" s="140"/>
      <c r="N6" s="139"/>
      <c r="O6" s="266">
        <f t="shared" si="1"/>
        <v>0</v>
      </c>
      <c r="P6" s="385"/>
      <c r="R6" s="591"/>
      <c r="S6" s="592"/>
      <c r="T6" s="592"/>
      <c r="U6" s="592"/>
      <c r="V6" s="592"/>
      <c r="W6" s="592"/>
      <c r="X6" s="593"/>
    </row>
    <row r="7" spans="1:24" x14ac:dyDescent="0.25">
      <c r="A7" s="469">
        <f t="shared" ref="A7:A16" si="3">A6+1</f>
        <v>3</v>
      </c>
      <c r="B7" s="43" t="s">
        <v>195</v>
      </c>
      <c r="C7" s="106"/>
      <c r="D7" s="44"/>
      <c r="E7" s="106"/>
      <c r="F7" s="44"/>
      <c r="G7" s="145"/>
      <c r="I7" s="474">
        <f t="shared" si="2"/>
        <v>3</v>
      </c>
      <c r="J7" s="49"/>
      <c r="K7" s="139"/>
      <c r="L7" s="266">
        <f t="shared" si="0"/>
        <v>0</v>
      </c>
      <c r="M7" s="140"/>
      <c r="N7" s="139"/>
      <c r="O7" s="266">
        <f t="shared" si="1"/>
        <v>0</v>
      </c>
      <c r="P7" s="385"/>
      <c r="R7" s="591"/>
      <c r="S7" s="592"/>
      <c r="T7" s="592"/>
      <c r="U7" s="592"/>
      <c r="V7" s="592"/>
      <c r="W7" s="592"/>
      <c r="X7" s="593"/>
    </row>
    <row r="8" spans="1:24" x14ac:dyDescent="0.25">
      <c r="A8" s="469">
        <v>4</v>
      </c>
      <c r="B8" s="43" t="s">
        <v>236</v>
      </c>
      <c r="C8" s="106"/>
      <c r="D8" s="44"/>
      <c r="E8" s="106"/>
      <c r="F8" s="44"/>
      <c r="G8" s="145"/>
      <c r="I8" s="474">
        <f t="shared" si="2"/>
        <v>4</v>
      </c>
      <c r="J8" s="49"/>
      <c r="K8" s="139"/>
      <c r="L8" s="266">
        <f t="shared" si="0"/>
        <v>0</v>
      </c>
      <c r="M8" s="49"/>
      <c r="N8" s="139"/>
      <c r="O8" s="266">
        <f t="shared" si="1"/>
        <v>0</v>
      </c>
      <c r="P8" s="386"/>
      <c r="R8" s="591"/>
      <c r="S8" s="592"/>
      <c r="T8" s="592"/>
      <c r="U8" s="592"/>
      <c r="V8" s="592"/>
      <c r="W8" s="592"/>
      <c r="X8" s="593"/>
    </row>
    <row r="9" spans="1:24" s="199" customFormat="1" x14ac:dyDescent="0.25">
      <c r="A9" s="502">
        <f t="shared" si="3"/>
        <v>5</v>
      </c>
      <c r="B9" s="251"/>
      <c r="C9" s="503"/>
      <c r="D9" s="322"/>
      <c r="E9" s="503"/>
      <c r="F9" s="322"/>
      <c r="G9" s="145"/>
      <c r="I9" s="474">
        <f t="shared" ref="I9:I12" si="4">A9</f>
        <v>5</v>
      </c>
      <c r="J9" s="49"/>
      <c r="K9" s="139"/>
      <c r="L9" s="266">
        <f t="shared" ref="L9:L12" si="5">K9-D9</f>
        <v>0</v>
      </c>
      <c r="M9" s="49"/>
      <c r="N9" s="139"/>
      <c r="O9" s="266">
        <f t="shared" ref="O9:O12" si="6">N9-F9</f>
        <v>0</v>
      </c>
      <c r="P9" s="386"/>
      <c r="R9" s="604"/>
      <c r="S9" s="605"/>
      <c r="T9" s="605"/>
      <c r="U9" s="605"/>
      <c r="V9" s="605"/>
      <c r="W9" s="605"/>
      <c r="X9" s="606"/>
    </row>
    <row r="10" spans="1:24" s="199" customFormat="1" x14ac:dyDescent="0.25">
      <c r="A10" s="502">
        <f>A9+1</f>
        <v>6</v>
      </c>
      <c r="B10" s="251"/>
      <c r="C10" s="503"/>
      <c r="D10" s="322"/>
      <c r="E10" s="503"/>
      <c r="F10" s="322"/>
      <c r="G10" s="145"/>
      <c r="I10" s="474">
        <f t="shared" si="4"/>
        <v>6</v>
      </c>
      <c r="J10" s="49"/>
      <c r="K10" s="139"/>
      <c r="L10" s="266">
        <f t="shared" si="5"/>
        <v>0</v>
      </c>
      <c r="M10" s="49"/>
      <c r="N10" s="139"/>
      <c r="O10" s="266">
        <f t="shared" si="6"/>
        <v>0</v>
      </c>
      <c r="P10" s="386"/>
      <c r="R10" s="604"/>
      <c r="S10" s="605"/>
      <c r="T10" s="605"/>
      <c r="U10" s="605"/>
      <c r="V10" s="605"/>
      <c r="W10" s="605"/>
      <c r="X10" s="606"/>
    </row>
    <row r="11" spans="1:24" s="199" customFormat="1" x14ac:dyDescent="0.25">
      <c r="A11" s="502">
        <f t="shared" si="3"/>
        <v>7</v>
      </c>
      <c r="B11" s="507"/>
      <c r="C11" s="503"/>
      <c r="D11" s="322"/>
      <c r="E11" s="503"/>
      <c r="F11" s="322"/>
      <c r="G11" s="145"/>
      <c r="I11" s="474">
        <f t="shared" si="4"/>
        <v>7</v>
      </c>
      <c r="J11" s="49"/>
      <c r="K11" s="139"/>
      <c r="L11" s="266">
        <f t="shared" si="5"/>
        <v>0</v>
      </c>
      <c r="M11" s="49"/>
      <c r="N11" s="139"/>
      <c r="O11" s="266">
        <f t="shared" si="6"/>
        <v>0</v>
      </c>
      <c r="P11" s="386"/>
      <c r="R11" s="604"/>
      <c r="S11" s="605"/>
      <c r="T11" s="605"/>
      <c r="U11" s="605"/>
      <c r="V11" s="605"/>
      <c r="W11" s="605"/>
      <c r="X11" s="606"/>
    </row>
    <row r="12" spans="1:24" s="199" customFormat="1" ht="18" customHeight="1" x14ac:dyDescent="0.25">
      <c r="A12" s="502">
        <f t="shared" si="3"/>
        <v>8</v>
      </c>
      <c r="B12" s="251"/>
      <c r="C12" s="503"/>
      <c r="D12" s="322"/>
      <c r="E12" s="503"/>
      <c r="F12" s="322"/>
      <c r="G12" s="145"/>
      <c r="I12" s="474">
        <f t="shared" si="4"/>
        <v>8</v>
      </c>
      <c r="J12" s="49"/>
      <c r="K12" s="139"/>
      <c r="L12" s="266">
        <f t="shared" si="5"/>
        <v>0</v>
      </c>
      <c r="M12" s="49"/>
      <c r="N12" s="139"/>
      <c r="O12" s="266">
        <f t="shared" si="6"/>
        <v>0</v>
      </c>
      <c r="P12" s="386"/>
      <c r="R12" s="604"/>
      <c r="S12" s="605"/>
      <c r="T12" s="605"/>
      <c r="U12" s="605"/>
      <c r="V12" s="605"/>
      <c r="W12" s="605"/>
      <c r="X12" s="606"/>
    </row>
    <row r="13" spans="1:24" x14ac:dyDescent="0.25">
      <c r="A13" s="469">
        <f t="shared" si="3"/>
        <v>9</v>
      </c>
      <c r="B13" s="43"/>
      <c r="C13" s="106"/>
      <c r="D13" s="44"/>
      <c r="E13" s="106"/>
      <c r="F13" s="44"/>
      <c r="G13" s="145"/>
      <c r="I13" s="474">
        <f t="shared" si="2"/>
        <v>9</v>
      </c>
      <c r="J13" s="49"/>
      <c r="K13" s="139"/>
      <c r="L13" s="266">
        <f t="shared" si="0"/>
        <v>0</v>
      </c>
      <c r="M13" s="49"/>
      <c r="N13" s="139"/>
      <c r="O13" s="266">
        <f t="shared" si="1"/>
        <v>0</v>
      </c>
      <c r="P13" s="386"/>
      <c r="R13" s="591"/>
      <c r="S13" s="592"/>
      <c r="T13" s="592"/>
      <c r="U13" s="592"/>
      <c r="V13" s="592"/>
      <c r="W13" s="592"/>
      <c r="X13" s="593"/>
    </row>
    <row r="14" spans="1:24" x14ac:dyDescent="0.25">
      <c r="A14" s="469">
        <f t="shared" si="3"/>
        <v>10</v>
      </c>
      <c r="B14" s="43"/>
      <c r="C14" s="106"/>
      <c r="D14" s="44"/>
      <c r="E14" s="106"/>
      <c r="F14" s="44"/>
      <c r="G14" s="145"/>
      <c r="I14" s="474">
        <f t="shared" si="2"/>
        <v>10</v>
      </c>
      <c r="J14" s="49"/>
      <c r="K14" s="139"/>
      <c r="L14" s="266">
        <f t="shared" si="0"/>
        <v>0</v>
      </c>
      <c r="M14" s="49"/>
      <c r="N14" s="139"/>
      <c r="O14" s="266">
        <f t="shared" si="1"/>
        <v>0</v>
      </c>
      <c r="P14" s="386"/>
      <c r="R14" s="591"/>
      <c r="S14" s="592"/>
      <c r="T14" s="592"/>
      <c r="U14" s="592"/>
      <c r="V14" s="592"/>
      <c r="W14" s="592"/>
      <c r="X14" s="593"/>
    </row>
    <row r="15" spans="1:24" x14ac:dyDescent="0.25">
      <c r="A15" s="469">
        <f t="shared" si="3"/>
        <v>11</v>
      </c>
      <c r="B15" s="43"/>
      <c r="C15" s="106"/>
      <c r="D15" s="44"/>
      <c r="E15" s="106"/>
      <c r="F15" s="44"/>
      <c r="G15" s="145"/>
      <c r="I15" s="474">
        <f t="shared" si="2"/>
        <v>11</v>
      </c>
      <c r="J15" s="49"/>
      <c r="K15" s="139"/>
      <c r="L15" s="266">
        <f t="shared" si="0"/>
        <v>0</v>
      </c>
      <c r="M15" s="49"/>
      <c r="N15" s="139"/>
      <c r="O15" s="266">
        <f t="shared" si="1"/>
        <v>0</v>
      </c>
      <c r="P15" s="386"/>
      <c r="R15" s="591"/>
      <c r="S15" s="592"/>
      <c r="T15" s="592"/>
      <c r="U15" s="592"/>
      <c r="V15" s="592"/>
      <c r="W15" s="592"/>
      <c r="X15" s="593"/>
    </row>
    <row r="16" spans="1:24" ht="15.75" thickBot="1" x14ac:dyDescent="0.3">
      <c r="A16" s="470">
        <f t="shared" si="3"/>
        <v>12</v>
      </c>
      <c r="B16" s="142"/>
      <c r="C16" s="267"/>
      <c r="D16" s="48"/>
      <c r="E16" s="267"/>
      <c r="F16" s="48"/>
      <c r="G16" s="145"/>
      <c r="I16" s="474">
        <f t="shared" si="2"/>
        <v>12</v>
      </c>
      <c r="J16" s="141"/>
      <c r="K16" s="139"/>
      <c r="L16" s="266">
        <f t="shared" si="0"/>
        <v>0</v>
      </c>
      <c r="M16" s="141"/>
      <c r="N16" s="139"/>
      <c r="O16" s="266">
        <f t="shared" si="1"/>
        <v>0</v>
      </c>
      <c r="P16" s="386"/>
      <c r="R16" s="591"/>
      <c r="S16" s="592"/>
      <c r="T16" s="592"/>
      <c r="U16" s="592"/>
      <c r="V16" s="592"/>
      <c r="W16" s="592"/>
      <c r="X16" s="593"/>
    </row>
    <row r="17" spans="1:24" ht="15.75" thickTop="1" x14ac:dyDescent="0.25">
      <c r="A17" s="471"/>
      <c r="B17" s="258" t="s">
        <v>30</v>
      </c>
      <c r="C17" s="20"/>
      <c r="D17" s="20">
        <f>SUM(D5:D16)</f>
        <v>0</v>
      </c>
      <c r="E17" s="23"/>
      <c r="F17" s="144">
        <f>SUM(F5:F16)</f>
        <v>0</v>
      </c>
      <c r="G17" s="145"/>
      <c r="I17" s="475"/>
      <c r="J17" s="146" t="s">
        <v>30</v>
      </c>
      <c r="K17" s="125">
        <f>SUM(K5:K16)</f>
        <v>0</v>
      </c>
      <c r="L17" s="148">
        <f>SUM(L5:L16)</f>
        <v>0</v>
      </c>
      <c r="M17" s="149"/>
      <c r="N17" s="125">
        <f>SUM(N5:N16)</f>
        <v>0</v>
      </c>
      <c r="O17" s="148">
        <f>SUM(O5:O16)</f>
        <v>0</v>
      </c>
      <c r="P17" s="387"/>
      <c r="R17" s="591"/>
      <c r="S17" s="592"/>
      <c r="T17" s="592"/>
      <c r="U17" s="592"/>
      <c r="V17" s="592"/>
      <c r="W17" s="592"/>
      <c r="X17" s="593"/>
    </row>
    <row r="18" spans="1:24" x14ac:dyDescent="0.25">
      <c r="A18" s="468"/>
      <c r="B18" s="143"/>
      <c r="C18" s="143"/>
      <c r="D18" s="143"/>
      <c r="E18" s="143"/>
      <c r="F18" s="143"/>
      <c r="G18" s="69"/>
      <c r="I18" s="476"/>
      <c r="J18" s="389"/>
      <c r="K18" s="389"/>
      <c r="L18" s="389"/>
      <c r="M18" s="389"/>
      <c r="N18" s="389"/>
      <c r="O18" s="389"/>
      <c r="P18" s="363"/>
      <c r="R18" s="591"/>
      <c r="S18" s="592"/>
      <c r="T18" s="592"/>
      <c r="U18" s="592"/>
      <c r="V18" s="592"/>
      <c r="W18" s="592"/>
      <c r="X18" s="593"/>
    </row>
    <row r="20" spans="1:24" x14ac:dyDescent="0.25">
      <c r="B20" t="s">
        <v>237</v>
      </c>
    </row>
  </sheetData>
  <sheetProtection algorithmName="SHA-512" hashValue="xP+9FHQatbG34xrN65y/ZhnuHSXlU5my3KCOGeY/XFynjVUEW7F7/eva+saYcExv8skAGCFcjfXFyl3DhGI85w==" saltValue="mf3srZSMMMMZKiq/2X92Hw==" spinCount="100000" sheet="1" objects="1" scenarios="1"/>
  <mergeCells count="17">
    <mergeCell ref="R18:X18"/>
    <mergeCell ref="R10:X10"/>
    <mergeCell ref="R11:X11"/>
    <mergeCell ref="R12:X12"/>
    <mergeCell ref="R13:X13"/>
    <mergeCell ref="R14:X14"/>
    <mergeCell ref="R15:X15"/>
    <mergeCell ref="R9:X9"/>
    <mergeCell ref="B1:G1"/>
    <mergeCell ref="R16:X16"/>
    <mergeCell ref="R17:X17"/>
    <mergeCell ref="R4:X4"/>
    <mergeCell ref="R5:X5"/>
    <mergeCell ref="R6:X6"/>
    <mergeCell ref="R7:X7"/>
    <mergeCell ref="R8:X8"/>
    <mergeCell ref="I2:O2"/>
  </mergeCells>
  <pageMargins left="0.7" right="0.7" top="0.75" bottom="0.75" header="0.3" footer="0.3"/>
  <pageSetup orientation="landscape" r:id="rId1"/>
  <headerFooter>
    <oddHeader xml:space="preserve">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U41"/>
  <sheetViews>
    <sheetView topLeftCell="W1" zoomScaleNormal="100" workbookViewId="0">
      <selection activeCell="F3" sqref="F3"/>
    </sheetView>
  </sheetViews>
  <sheetFormatPr defaultRowHeight="15" x14ac:dyDescent="0.25"/>
  <cols>
    <col min="1" max="1" width="7.5703125" style="472" customWidth="1"/>
    <col min="2" max="2" width="43.7109375" customWidth="1"/>
    <col min="3" max="3" width="16.28515625" customWidth="1"/>
    <col min="4" max="4" width="15.28515625" customWidth="1"/>
    <col min="6" max="6" width="16.42578125" customWidth="1"/>
    <col min="7" max="7" width="0" style="472" hidden="1" customWidth="1"/>
    <col min="8" max="8" width="43.7109375" hidden="1" customWidth="1"/>
    <col min="9" max="10" width="16.28515625" hidden="1" customWidth="1"/>
    <col min="11" max="12" width="15.28515625" hidden="1" customWidth="1"/>
    <col min="13" max="22" width="0" hidden="1" customWidth="1"/>
  </cols>
  <sheetData>
    <row r="1" spans="1:21" ht="15.75" x14ac:dyDescent="0.25">
      <c r="A1" s="487"/>
      <c r="B1" s="614" t="s">
        <v>238</v>
      </c>
      <c r="C1" s="615"/>
      <c r="D1" s="615"/>
      <c r="E1" s="615"/>
      <c r="F1" s="319"/>
      <c r="G1" s="473"/>
      <c r="H1" s="352"/>
      <c r="I1" s="352"/>
      <c r="J1" s="352"/>
      <c r="K1" s="352"/>
      <c r="L1" s="352"/>
      <c r="M1" s="353"/>
      <c r="N1" s="353"/>
      <c r="O1" s="353"/>
      <c r="P1" s="354"/>
      <c r="Q1" s="354"/>
      <c r="R1" s="354"/>
      <c r="S1" s="354"/>
      <c r="T1" s="354"/>
      <c r="U1" s="355"/>
    </row>
    <row r="2" spans="1:21" ht="27" customHeight="1" x14ac:dyDescent="0.25">
      <c r="A2" s="488"/>
      <c r="B2" s="317" t="s">
        <v>162</v>
      </c>
      <c r="C2" s="12"/>
      <c r="D2" s="12"/>
      <c r="E2" s="68"/>
      <c r="G2" s="465"/>
      <c r="H2" s="616" t="s">
        <v>33</v>
      </c>
      <c r="I2" s="616"/>
      <c r="J2" s="616"/>
      <c r="K2" s="616"/>
      <c r="L2" s="616"/>
      <c r="M2" s="616"/>
      <c r="N2" s="603"/>
      <c r="O2" s="603"/>
      <c r="P2" s="603"/>
      <c r="Q2" s="603"/>
      <c r="R2" s="603"/>
      <c r="S2" s="362"/>
      <c r="T2" s="362"/>
      <c r="U2" s="363"/>
    </row>
    <row r="3" spans="1:21" ht="31.5" customHeight="1" x14ac:dyDescent="0.25">
      <c r="A3" s="466"/>
      <c r="B3" s="612" t="s">
        <v>211</v>
      </c>
      <c r="C3" s="613"/>
      <c r="D3" s="613"/>
      <c r="E3" s="68"/>
      <c r="G3" s="415"/>
      <c r="H3" s="418"/>
      <c r="I3" s="418" t="s">
        <v>20</v>
      </c>
      <c r="J3" s="418"/>
      <c r="K3" s="418" t="s">
        <v>21</v>
      </c>
      <c r="L3" s="418"/>
      <c r="M3" s="419"/>
    </row>
    <row r="4" spans="1:21" x14ac:dyDescent="0.25">
      <c r="A4" s="485"/>
      <c r="B4" s="29"/>
      <c r="C4" s="29" t="s">
        <v>20</v>
      </c>
      <c r="D4" s="29" t="s">
        <v>21</v>
      </c>
      <c r="E4" s="68"/>
      <c r="G4" s="191" t="s">
        <v>164</v>
      </c>
      <c r="H4" s="192" t="s">
        <v>163</v>
      </c>
      <c r="I4" s="192" t="s">
        <v>39</v>
      </c>
      <c r="J4" s="192" t="s">
        <v>86</v>
      </c>
      <c r="K4" s="192" t="s">
        <v>39</v>
      </c>
      <c r="L4" s="192" t="s">
        <v>86</v>
      </c>
      <c r="M4" s="420"/>
      <c r="O4" s="84" t="s">
        <v>122</v>
      </c>
    </row>
    <row r="5" spans="1:21" x14ac:dyDescent="0.25">
      <c r="A5" s="469">
        <v>1</v>
      </c>
      <c r="B5" s="251" t="s">
        <v>212</v>
      </c>
      <c r="C5" s="24"/>
      <c r="D5" s="24"/>
      <c r="E5" s="68"/>
      <c r="G5" s="474" t="e">
        <f>#REF!</f>
        <v>#REF!</v>
      </c>
      <c r="H5" s="43"/>
      <c r="I5" s="203"/>
      <c r="J5" s="205" t="e">
        <f>#REF!-I5</f>
        <v>#REF!</v>
      </c>
      <c r="K5" s="203"/>
      <c r="L5" s="205" t="e">
        <f>#REF!-K5</f>
        <v>#REF!</v>
      </c>
      <c r="M5" s="420"/>
      <c r="O5" s="591"/>
      <c r="P5" s="592"/>
      <c r="Q5" s="592"/>
      <c r="R5" s="592"/>
      <c r="S5" s="592"/>
      <c r="T5" s="592"/>
      <c r="U5" s="593"/>
    </row>
    <row r="6" spans="1:21" x14ac:dyDescent="0.25">
      <c r="A6" s="469">
        <f>A5+1</f>
        <v>2</v>
      </c>
      <c r="B6" s="251"/>
      <c r="C6" s="4"/>
      <c r="D6" s="4"/>
      <c r="E6" s="68"/>
      <c r="F6" s="84"/>
      <c r="G6" s="474">
        <f t="shared" ref="G6:G14" si="0">A6</f>
        <v>2</v>
      </c>
      <c r="H6" s="251"/>
      <c r="I6" s="203"/>
      <c r="J6" s="205">
        <f t="shared" ref="J6:J14" si="1">C6-I6</f>
        <v>0</v>
      </c>
      <c r="K6" s="203"/>
      <c r="L6" s="205">
        <f t="shared" ref="L6:L14" si="2">D6-K6</f>
        <v>0</v>
      </c>
      <c r="M6" s="420"/>
      <c r="O6" s="591"/>
      <c r="P6" s="592"/>
      <c r="Q6" s="592"/>
      <c r="R6" s="592"/>
      <c r="S6" s="592"/>
      <c r="T6" s="592"/>
      <c r="U6" s="593"/>
    </row>
    <row r="7" spans="1:21" x14ac:dyDescent="0.25">
      <c r="A7" s="469">
        <f t="shared" ref="A7:A13" si="3">A6+1</f>
        <v>3</v>
      </c>
      <c r="B7" s="251"/>
      <c r="C7" s="4"/>
      <c r="D7" s="4"/>
      <c r="E7" s="68"/>
      <c r="G7" s="474">
        <f t="shared" si="0"/>
        <v>3</v>
      </c>
      <c r="H7" s="251"/>
      <c r="I7" s="203"/>
      <c r="J7" s="205">
        <f t="shared" si="1"/>
        <v>0</v>
      </c>
      <c r="K7" s="203"/>
      <c r="L7" s="205">
        <f t="shared" si="2"/>
        <v>0</v>
      </c>
      <c r="M7" s="420"/>
      <c r="O7" s="591"/>
      <c r="P7" s="592"/>
      <c r="Q7" s="592"/>
      <c r="R7" s="592"/>
      <c r="S7" s="592"/>
      <c r="T7" s="592"/>
      <c r="U7" s="593"/>
    </row>
    <row r="8" spans="1:21" x14ac:dyDescent="0.25">
      <c r="A8" s="469">
        <f t="shared" si="3"/>
        <v>4</v>
      </c>
      <c r="B8" s="507"/>
      <c r="C8" s="4"/>
      <c r="D8" s="4"/>
      <c r="E8" s="68"/>
      <c r="F8" s="84"/>
      <c r="G8" s="474">
        <f t="shared" si="0"/>
        <v>4</v>
      </c>
      <c r="H8" s="507"/>
      <c r="I8" s="203"/>
      <c r="J8" s="205">
        <f t="shared" si="1"/>
        <v>0</v>
      </c>
      <c r="K8" s="203"/>
      <c r="L8" s="205">
        <f t="shared" si="2"/>
        <v>0</v>
      </c>
      <c r="M8" s="420"/>
      <c r="O8" s="591"/>
      <c r="P8" s="592"/>
      <c r="Q8" s="592"/>
      <c r="R8" s="592"/>
      <c r="S8" s="592"/>
      <c r="T8" s="592"/>
      <c r="U8" s="593"/>
    </row>
    <row r="9" spans="1:21" x14ac:dyDescent="0.25">
      <c r="A9" s="469">
        <f t="shared" si="3"/>
        <v>5</v>
      </c>
      <c r="B9" s="251"/>
      <c r="C9" s="4"/>
      <c r="D9" s="4"/>
      <c r="E9" s="68"/>
      <c r="F9" s="85"/>
      <c r="G9" s="474">
        <f t="shared" si="0"/>
        <v>5</v>
      </c>
      <c r="H9" s="251"/>
      <c r="I9" s="203"/>
      <c r="J9" s="205">
        <f t="shared" si="1"/>
        <v>0</v>
      </c>
      <c r="K9" s="203"/>
      <c r="L9" s="205">
        <f t="shared" si="2"/>
        <v>0</v>
      </c>
      <c r="M9" s="420"/>
      <c r="O9" s="591"/>
      <c r="P9" s="592"/>
      <c r="Q9" s="592"/>
      <c r="R9" s="592"/>
      <c r="S9" s="592"/>
      <c r="T9" s="592"/>
      <c r="U9" s="593"/>
    </row>
    <row r="10" spans="1:21" x14ac:dyDescent="0.25">
      <c r="A10" s="469">
        <f t="shared" si="3"/>
        <v>6</v>
      </c>
      <c r="B10" s="3"/>
      <c r="C10" s="4"/>
      <c r="D10" s="4"/>
      <c r="E10" s="68"/>
      <c r="F10" s="85"/>
      <c r="G10" s="474">
        <f t="shared" si="0"/>
        <v>6</v>
      </c>
      <c r="H10" s="202"/>
      <c r="I10" s="203"/>
      <c r="J10" s="205">
        <f t="shared" si="1"/>
        <v>0</v>
      </c>
      <c r="K10" s="203"/>
      <c r="L10" s="205">
        <f t="shared" si="2"/>
        <v>0</v>
      </c>
      <c r="M10" s="420"/>
      <c r="O10" s="591"/>
      <c r="P10" s="592"/>
      <c r="Q10" s="592"/>
      <c r="R10" s="592"/>
      <c r="S10" s="592"/>
      <c r="T10" s="592"/>
      <c r="U10" s="593"/>
    </row>
    <row r="11" spans="1:21" x14ac:dyDescent="0.25">
      <c r="A11" s="469">
        <f t="shared" si="3"/>
        <v>7</v>
      </c>
      <c r="B11" s="3"/>
      <c r="C11" s="4"/>
      <c r="D11" s="4"/>
      <c r="E11" s="68"/>
      <c r="F11" s="85"/>
      <c r="G11" s="474">
        <f t="shared" si="0"/>
        <v>7</v>
      </c>
      <c r="H11" s="202"/>
      <c r="I11" s="203"/>
      <c r="J11" s="205">
        <f t="shared" si="1"/>
        <v>0</v>
      </c>
      <c r="K11" s="203"/>
      <c r="L11" s="205">
        <f t="shared" si="2"/>
        <v>0</v>
      </c>
      <c r="M11" s="420"/>
      <c r="O11" s="591"/>
      <c r="P11" s="592"/>
      <c r="Q11" s="592"/>
      <c r="R11" s="592"/>
      <c r="S11" s="592"/>
      <c r="T11" s="592"/>
      <c r="U11" s="593"/>
    </row>
    <row r="12" spans="1:21" x14ac:dyDescent="0.25">
      <c r="A12" s="469">
        <f t="shared" si="3"/>
        <v>8</v>
      </c>
      <c r="B12" s="3"/>
      <c r="C12" s="4"/>
      <c r="D12" s="4"/>
      <c r="E12" s="68"/>
      <c r="F12" s="85"/>
      <c r="G12" s="474">
        <f t="shared" si="0"/>
        <v>8</v>
      </c>
      <c r="H12" s="202" t="s">
        <v>40</v>
      </c>
      <c r="I12" s="203"/>
      <c r="J12" s="205">
        <f t="shared" si="1"/>
        <v>0</v>
      </c>
      <c r="K12" s="203"/>
      <c r="L12" s="205">
        <f t="shared" si="2"/>
        <v>0</v>
      </c>
      <c r="M12" s="420"/>
      <c r="O12" s="591"/>
      <c r="P12" s="592"/>
      <c r="Q12" s="592"/>
      <c r="R12" s="592"/>
      <c r="S12" s="592"/>
      <c r="T12" s="592"/>
      <c r="U12" s="593"/>
    </row>
    <row r="13" spans="1:21" ht="15.75" thickBot="1" x14ac:dyDescent="0.3">
      <c r="A13" s="469">
        <f t="shared" si="3"/>
        <v>9</v>
      </c>
      <c r="B13" s="3"/>
      <c r="C13" s="4"/>
      <c r="D13" s="4"/>
      <c r="E13" s="68"/>
      <c r="G13" s="474">
        <f t="shared" si="0"/>
        <v>9</v>
      </c>
      <c r="H13" s="202"/>
      <c r="I13" s="203"/>
      <c r="J13" s="205">
        <f t="shared" si="1"/>
        <v>0</v>
      </c>
      <c r="K13" s="203"/>
      <c r="L13" s="205">
        <f t="shared" si="2"/>
        <v>0</v>
      </c>
      <c r="M13" s="420"/>
      <c r="O13" s="591"/>
      <c r="P13" s="592"/>
      <c r="Q13" s="592"/>
      <c r="R13" s="592"/>
      <c r="S13" s="592"/>
      <c r="T13" s="592"/>
      <c r="U13" s="593"/>
    </row>
    <row r="14" spans="1:21" ht="15.75" thickTop="1" x14ac:dyDescent="0.25">
      <c r="A14" s="547"/>
      <c r="B14" s="116" t="s">
        <v>85</v>
      </c>
      <c r="C14" s="428">
        <f>SUM(C5:C13)</f>
        <v>0</v>
      </c>
      <c r="D14" s="428">
        <f>SUM(D5:D13)</f>
        <v>0</v>
      </c>
      <c r="E14" s="68"/>
      <c r="G14" s="474">
        <f t="shared" si="0"/>
        <v>0</v>
      </c>
      <c r="H14" s="202"/>
      <c r="I14" s="203"/>
      <c r="J14" s="205">
        <f t="shared" si="1"/>
        <v>0</v>
      </c>
      <c r="K14" s="203"/>
      <c r="L14" s="205">
        <f t="shared" si="2"/>
        <v>0</v>
      </c>
      <c r="M14" s="420"/>
      <c r="O14" s="591"/>
      <c r="P14" s="592"/>
      <c r="Q14" s="592"/>
      <c r="R14" s="592"/>
      <c r="S14" s="592"/>
      <c r="T14" s="592"/>
      <c r="U14" s="593"/>
    </row>
    <row r="15" spans="1:21" ht="45" customHeight="1" x14ac:dyDescent="0.25">
      <c r="A15" s="466"/>
      <c r="B15" s="612" t="s">
        <v>214</v>
      </c>
      <c r="C15" s="613"/>
      <c r="D15" s="613"/>
      <c r="E15" s="68"/>
      <c r="G15" s="486"/>
      <c r="H15" s="423"/>
      <c r="I15" s="418"/>
      <c r="J15" s="418"/>
      <c r="K15" s="418"/>
      <c r="L15" s="418"/>
      <c r="M15" s="420"/>
    </row>
    <row r="16" spans="1:21" x14ac:dyDescent="0.25">
      <c r="A16" s="485"/>
      <c r="B16" s="29"/>
      <c r="C16" s="29" t="s">
        <v>20</v>
      </c>
      <c r="D16" s="29" t="s">
        <v>21</v>
      </c>
      <c r="E16" s="68"/>
      <c r="G16" s="476"/>
      <c r="H16" s="424"/>
      <c r="I16" s="418" t="s">
        <v>20</v>
      </c>
      <c r="J16" s="418"/>
      <c r="K16" s="418" t="s">
        <v>21</v>
      </c>
      <c r="L16" s="418"/>
      <c r="M16" s="420"/>
      <c r="O16" s="84" t="s">
        <v>122</v>
      </c>
    </row>
    <row r="17" spans="1:21" x14ac:dyDescent="0.25">
      <c r="A17" s="469">
        <f>A14+1</f>
        <v>1</v>
      </c>
      <c r="B17" s="251" t="s">
        <v>213</v>
      </c>
      <c r="C17" s="24"/>
      <c r="D17" s="24"/>
      <c r="E17" s="68"/>
      <c r="G17" s="474">
        <f t="shared" ref="G17:G31" si="4">A17</f>
        <v>1</v>
      </c>
      <c r="H17" s="251" t="s">
        <v>191</v>
      </c>
      <c r="I17" s="204"/>
      <c r="J17" s="205">
        <f t="shared" ref="J17:J27" si="5">C17-I17</f>
        <v>0</v>
      </c>
      <c r="K17" s="204"/>
      <c r="L17" s="205">
        <f t="shared" ref="L17:L27" si="6">D17-K17</f>
        <v>0</v>
      </c>
      <c r="M17" s="420"/>
      <c r="O17" s="591"/>
      <c r="P17" s="592"/>
      <c r="Q17" s="592"/>
      <c r="R17" s="592"/>
      <c r="S17" s="592"/>
      <c r="T17" s="592"/>
      <c r="U17" s="593"/>
    </row>
    <row r="18" spans="1:21" x14ac:dyDescent="0.25">
      <c r="A18" s="469">
        <f>A17+1</f>
        <v>2</v>
      </c>
      <c r="B18" s="3"/>
      <c r="C18" s="24"/>
      <c r="D18" s="24"/>
      <c r="E18" s="68"/>
      <c r="G18" s="474">
        <f t="shared" si="4"/>
        <v>2</v>
      </c>
      <c r="H18" s="3"/>
      <c r="I18" s="204"/>
      <c r="J18" s="205">
        <f t="shared" si="5"/>
        <v>0</v>
      </c>
      <c r="K18" s="204"/>
      <c r="L18" s="205">
        <f t="shared" si="6"/>
        <v>0</v>
      </c>
      <c r="M18" s="420"/>
      <c r="O18" s="591"/>
      <c r="P18" s="592"/>
      <c r="Q18" s="592"/>
      <c r="R18" s="592"/>
      <c r="S18" s="592"/>
      <c r="T18" s="592"/>
      <c r="U18" s="593"/>
    </row>
    <row r="19" spans="1:21" x14ac:dyDescent="0.25">
      <c r="A19" s="469">
        <f t="shared" ref="A19:A27" si="7">A18+1</f>
        <v>3</v>
      </c>
      <c r="B19" s="202" t="s">
        <v>40</v>
      </c>
      <c r="C19" s="24"/>
      <c r="D19" s="24"/>
      <c r="E19" s="68"/>
      <c r="G19" s="474">
        <f t="shared" si="4"/>
        <v>3</v>
      </c>
      <c r="H19" s="202" t="s">
        <v>40</v>
      </c>
      <c r="I19" s="204"/>
      <c r="J19" s="205">
        <f t="shared" si="5"/>
        <v>0</v>
      </c>
      <c r="K19" s="204"/>
      <c r="L19" s="205">
        <f t="shared" si="6"/>
        <v>0</v>
      </c>
      <c r="M19" s="420"/>
      <c r="O19" s="591"/>
      <c r="P19" s="592"/>
      <c r="Q19" s="592"/>
      <c r="R19" s="592"/>
      <c r="S19" s="592"/>
      <c r="T19" s="592"/>
      <c r="U19" s="593"/>
    </row>
    <row r="20" spans="1:21" x14ac:dyDescent="0.25">
      <c r="A20" s="469">
        <f t="shared" si="7"/>
        <v>4</v>
      </c>
      <c r="B20" s="3"/>
      <c r="C20" s="24"/>
      <c r="D20" s="24"/>
      <c r="E20" s="68"/>
      <c r="G20" s="474">
        <f t="shared" si="4"/>
        <v>4</v>
      </c>
      <c r="H20" s="202"/>
      <c r="I20" s="204"/>
      <c r="J20" s="205">
        <f t="shared" si="5"/>
        <v>0</v>
      </c>
      <c r="K20" s="204"/>
      <c r="L20" s="205">
        <f t="shared" si="6"/>
        <v>0</v>
      </c>
      <c r="M20" s="420"/>
      <c r="O20" s="591"/>
      <c r="P20" s="592"/>
      <c r="Q20" s="592"/>
      <c r="R20" s="592"/>
      <c r="S20" s="592"/>
      <c r="T20" s="592"/>
      <c r="U20" s="593"/>
    </row>
    <row r="21" spans="1:21" x14ac:dyDescent="0.25">
      <c r="A21" s="469">
        <f t="shared" si="7"/>
        <v>5</v>
      </c>
      <c r="B21" s="3"/>
      <c r="C21" s="24"/>
      <c r="D21" s="24"/>
      <c r="E21" s="68"/>
      <c r="G21" s="474">
        <f t="shared" si="4"/>
        <v>5</v>
      </c>
      <c r="H21" s="202"/>
      <c r="I21" s="204"/>
      <c r="J21" s="205">
        <f t="shared" si="5"/>
        <v>0</v>
      </c>
      <c r="K21" s="204"/>
      <c r="L21" s="205">
        <f t="shared" si="6"/>
        <v>0</v>
      </c>
      <c r="M21" s="420"/>
      <c r="O21" s="591"/>
      <c r="P21" s="592"/>
      <c r="Q21" s="592"/>
      <c r="R21" s="592"/>
      <c r="S21" s="592"/>
      <c r="T21" s="592"/>
      <c r="U21" s="593"/>
    </row>
    <row r="22" spans="1:21" x14ac:dyDescent="0.25">
      <c r="A22" s="469">
        <f t="shared" si="7"/>
        <v>6</v>
      </c>
      <c r="B22" s="3"/>
      <c r="C22" s="24"/>
      <c r="D22" s="24"/>
      <c r="E22" s="68"/>
      <c r="G22" s="474">
        <f t="shared" si="4"/>
        <v>6</v>
      </c>
      <c r="H22" s="202"/>
      <c r="I22" s="204"/>
      <c r="J22" s="205">
        <f t="shared" si="5"/>
        <v>0</v>
      </c>
      <c r="K22" s="204"/>
      <c r="L22" s="205">
        <f t="shared" si="6"/>
        <v>0</v>
      </c>
      <c r="M22" s="420"/>
      <c r="O22" s="591"/>
      <c r="P22" s="592"/>
      <c r="Q22" s="592"/>
      <c r="R22" s="592"/>
      <c r="S22" s="592"/>
      <c r="T22" s="592"/>
      <c r="U22" s="593"/>
    </row>
    <row r="23" spans="1:21" x14ac:dyDescent="0.25">
      <c r="A23" s="469">
        <f t="shared" si="7"/>
        <v>7</v>
      </c>
      <c r="B23" s="3"/>
      <c r="C23" s="24"/>
      <c r="D23" s="24"/>
      <c r="E23" s="68"/>
      <c r="G23" s="474">
        <f t="shared" si="4"/>
        <v>7</v>
      </c>
      <c r="H23" s="202"/>
      <c r="I23" s="204"/>
      <c r="J23" s="205">
        <f t="shared" si="5"/>
        <v>0</v>
      </c>
      <c r="K23" s="204"/>
      <c r="L23" s="205">
        <f t="shared" si="6"/>
        <v>0</v>
      </c>
      <c r="M23" s="420"/>
      <c r="O23" s="591"/>
      <c r="P23" s="592"/>
      <c r="Q23" s="592"/>
      <c r="R23" s="592"/>
      <c r="S23" s="592"/>
      <c r="T23" s="592"/>
      <c r="U23" s="593"/>
    </row>
    <row r="24" spans="1:21" x14ac:dyDescent="0.25">
      <c r="A24" s="469">
        <f t="shared" si="7"/>
        <v>8</v>
      </c>
      <c r="B24" s="3"/>
      <c r="C24" s="24"/>
      <c r="D24" s="24"/>
      <c r="E24" s="68"/>
      <c r="G24" s="474">
        <f t="shared" si="4"/>
        <v>8</v>
      </c>
      <c r="H24" s="202"/>
      <c r="I24" s="204"/>
      <c r="J24" s="205">
        <f t="shared" si="5"/>
        <v>0</v>
      </c>
      <c r="K24" s="204"/>
      <c r="L24" s="205">
        <f t="shared" si="6"/>
        <v>0</v>
      </c>
      <c r="M24" s="420"/>
      <c r="O24" s="591"/>
      <c r="P24" s="592"/>
      <c r="Q24" s="592"/>
      <c r="R24" s="592"/>
      <c r="S24" s="592"/>
      <c r="T24" s="592"/>
      <c r="U24" s="593"/>
    </row>
    <row r="25" spans="1:21" x14ac:dyDescent="0.25">
      <c r="A25" s="469">
        <f t="shared" si="7"/>
        <v>9</v>
      </c>
      <c r="B25" s="3"/>
      <c r="C25" s="24"/>
      <c r="D25" s="24"/>
      <c r="E25" s="68"/>
      <c r="G25" s="474">
        <f t="shared" si="4"/>
        <v>9</v>
      </c>
      <c r="H25" s="202"/>
      <c r="I25" s="204"/>
      <c r="J25" s="205">
        <f t="shared" si="5"/>
        <v>0</v>
      </c>
      <c r="K25" s="204"/>
      <c r="L25" s="205">
        <f t="shared" si="6"/>
        <v>0</v>
      </c>
      <c r="M25" s="420"/>
      <c r="O25" s="591"/>
      <c r="P25" s="592"/>
      <c r="Q25" s="592"/>
      <c r="R25" s="592"/>
      <c r="S25" s="592"/>
      <c r="T25" s="592"/>
      <c r="U25" s="593"/>
    </row>
    <row r="26" spans="1:21" x14ac:dyDescent="0.25">
      <c r="A26" s="469">
        <f t="shared" si="7"/>
        <v>10</v>
      </c>
      <c r="B26" s="3"/>
      <c r="C26" s="24"/>
      <c r="D26" s="24"/>
      <c r="E26" s="68"/>
      <c r="G26" s="474">
        <f t="shared" si="4"/>
        <v>10</v>
      </c>
      <c r="H26" s="202"/>
      <c r="I26" s="204"/>
      <c r="J26" s="205">
        <f t="shared" si="5"/>
        <v>0</v>
      </c>
      <c r="K26" s="204"/>
      <c r="L26" s="205">
        <f t="shared" si="6"/>
        <v>0</v>
      </c>
      <c r="M26" s="420"/>
      <c r="O26" s="591"/>
      <c r="P26" s="592"/>
      <c r="Q26" s="592"/>
      <c r="R26" s="592"/>
      <c r="S26" s="592"/>
      <c r="T26" s="592"/>
      <c r="U26" s="593"/>
    </row>
    <row r="27" spans="1:21" ht="15.75" thickBot="1" x14ac:dyDescent="0.3">
      <c r="A27" s="470">
        <f t="shared" si="7"/>
        <v>11</v>
      </c>
      <c r="B27" s="46"/>
      <c r="C27" s="427"/>
      <c r="D27" s="427"/>
      <c r="E27" s="68"/>
      <c r="G27" s="474">
        <f t="shared" si="4"/>
        <v>11</v>
      </c>
      <c r="H27" s="218"/>
      <c r="I27" s="219"/>
      <c r="J27" s="216">
        <f t="shared" si="5"/>
        <v>0</v>
      </c>
      <c r="K27" s="219"/>
      <c r="L27" s="216">
        <f t="shared" si="6"/>
        <v>0</v>
      </c>
      <c r="M27" s="420"/>
      <c r="O27" s="591"/>
      <c r="P27" s="592"/>
      <c r="Q27" s="592"/>
      <c r="R27" s="592"/>
      <c r="S27" s="592"/>
      <c r="T27" s="592"/>
      <c r="U27" s="593"/>
    </row>
    <row r="28" spans="1:21" ht="15.75" thickTop="1" x14ac:dyDescent="0.25">
      <c r="A28" s="547"/>
      <c r="B28" s="116" t="s">
        <v>85</v>
      </c>
      <c r="C28" s="428">
        <f>SUM(C5:C27)</f>
        <v>0</v>
      </c>
      <c r="D28" s="428">
        <f>SUM(D5:D27)</f>
        <v>0</v>
      </c>
      <c r="E28" s="68"/>
      <c r="G28" s="474">
        <f t="shared" si="4"/>
        <v>0</v>
      </c>
      <c r="H28" s="197" t="s">
        <v>85</v>
      </c>
      <c r="I28" s="206">
        <f>SUM(I15:I27)</f>
        <v>0</v>
      </c>
      <c r="J28" s="206">
        <f>SUM(J15:J27)</f>
        <v>0</v>
      </c>
      <c r="K28" s="206">
        <f>SUM(K15:K27)</f>
        <v>0</v>
      </c>
      <c r="L28" s="206">
        <f>SUM(L15:L27)</f>
        <v>0</v>
      </c>
      <c r="M28" s="420"/>
      <c r="O28" s="591"/>
      <c r="P28" s="592"/>
      <c r="Q28" s="592"/>
      <c r="R28" s="592"/>
      <c r="S28" s="592"/>
      <c r="T28" s="592"/>
      <c r="U28" s="593"/>
    </row>
    <row r="29" spans="1:21" x14ac:dyDescent="0.25">
      <c r="A29" s="68"/>
      <c r="B29" s="91" t="s">
        <v>125</v>
      </c>
      <c r="C29" s="9">
        <f>'Box 7-Gross Income'!C16*0.06</f>
        <v>0</v>
      </c>
      <c r="D29" s="9">
        <f>'Box 7-Gross Income'!D16*0.06</f>
        <v>0</v>
      </c>
      <c r="E29" s="68"/>
      <c r="G29" s="474">
        <f t="shared" si="4"/>
        <v>0</v>
      </c>
      <c r="H29" s="207" t="s">
        <v>125</v>
      </c>
      <c r="I29" s="208">
        <f>'Box 7-Gross Income'!I16*0.06</f>
        <v>0</v>
      </c>
      <c r="J29" s="208"/>
      <c r="K29" s="208">
        <f>'Box 7-Gross Income'!K16*0.06</f>
        <v>0</v>
      </c>
      <c r="L29" s="215"/>
      <c r="M29" s="420"/>
      <c r="O29" s="591"/>
      <c r="P29" s="592"/>
      <c r="Q29" s="592"/>
      <c r="R29" s="592"/>
      <c r="S29" s="592"/>
      <c r="T29" s="592"/>
      <c r="U29" s="593"/>
    </row>
    <row r="30" spans="1:21" ht="15.75" thickBot="1" x14ac:dyDescent="0.3">
      <c r="A30" s="68"/>
      <c r="B30" s="200" t="s">
        <v>128</v>
      </c>
      <c r="C30" s="213">
        <f>'Box 7-Gross Income'!C16*0.08</f>
        <v>0</v>
      </c>
      <c r="D30" s="213">
        <f>'Box 7-Gross Income'!D16*0.08</f>
        <v>0</v>
      </c>
      <c r="E30" s="68"/>
      <c r="G30" s="474">
        <f t="shared" si="4"/>
        <v>0</v>
      </c>
      <c r="H30" s="209" t="s">
        <v>128</v>
      </c>
      <c r="I30" s="214">
        <f>'Box 7-Gross Income'!I16*0.08</f>
        <v>0</v>
      </c>
      <c r="J30" s="214"/>
      <c r="K30" s="214">
        <f>'Box 7-Gross Income'!K16*0.08</f>
        <v>0</v>
      </c>
      <c r="L30" s="215"/>
      <c r="M30" s="420"/>
      <c r="O30" s="591"/>
      <c r="P30" s="592"/>
      <c r="Q30" s="592"/>
      <c r="R30" s="592"/>
      <c r="S30" s="592"/>
      <c r="T30" s="592"/>
      <c r="U30" s="593"/>
    </row>
    <row r="31" spans="1:21" ht="15.75" thickBot="1" x14ac:dyDescent="0.3">
      <c r="A31" s="68"/>
      <c r="B31" s="93" t="s">
        <v>109</v>
      </c>
      <c r="C31" s="201">
        <f>C28+C14</f>
        <v>0</v>
      </c>
      <c r="D31" s="201">
        <f>D28+D14</f>
        <v>0</v>
      </c>
      <c r="E31" s="68"/>
      <c r="G31" s="474">
        <f t="shared" si="4"/>
        <v>0</v>
      </c>
      <c r="H31" s="210" t="s">
        <v>109</v>
      </c>
      <c r="I31" s="211" t="e">
        <f>I28+#REF!</f>
        <v>#REF!</v>
      </c>
      <c r="J31" s="211"/>
      <c r="K31" s="211" t="e">
        <f>K28+#REF!</f>
        <v>#REF!</v>
      </c>
      <c r="L31" s="211"/>
      <c r="M31" s="420"/>
      <c r="O31" s="591"/>
      <c r="P31" s="592"/>
      <c r="Q31" s="592"/>
      <c r="R31" s="592"/>
      <c r="S31" s="592"/>
      <c r="T31" s="592"/>
      <c r="U31" s="593"/>
    </row>
    <row r="32" spans="1:21" ht="15.75" thickTop="1" x14ac:dyDescent="0.25">
      <c r="A32" s="471"/>
      <c r="B32" s="116" t="s">
        <v>110</v>
      </c>
      <c r="C32" s="92">
        <f>IF(C31&gt;C30,C30,IF(C31&gt;C29,C31,C29))</f>
        <v>0</v>
      </c>
      <c r="D32" s="92">
        <f>IF(D31&gt;D30,D30,IF(D31&gt;D29,D31,D29))</f>
        <v>0</v>
      </c>
      <c r="E32" s="68"/>
      <c r="G32" s="475"/>
      <c r="H32" s="364" t="s">
        <v>110</v>
      </c>
      <c r="I32" s="212" t="e">
        <f t="shared" ref="I32:K32" si="8">IF(I31&gt;I30,I30,IF(I31&gt;I29,I31,I29))</f>
        <v>#REF!</v>
      </c>
      <c r="J32" s="212" t="e">
        <f>I32-C32</f>
        <v>#REF!</v>
      </c>
      <c r="K32" s="212" t="e">
        <f t="shared" si="8"/>
        <v>#REF!</v>
      </c>
      <c r="L32" s="271" t="e">
        <f>K32-D32</f>
        <v>#REF!</v>
      </c>
      <c r="M32" s="420"/>
      <c r="O32" s="591"/>
      <c r="P32" s="592"/>
      <c r="Q32" s="592"/>
      <c r="R32" s="592"/>
      <c r="S32" s="592"/>
      <c r="T32" s="592"/>
      <c r="U32" s="593"/>
    </row>
    <row r="33" spans="1:21" x14ac:dyDescent="0.25">
      <c r="A33" s="468"/>
      <c r="B33" s="99"/>
      <c r="C33" s="99"/>
      <c r="D33" s="99"/>
      <c r="E33" s="69"/>
      <c r="G33" s="476"/>
      <c r="H33" s="425"/>
      <c r="I33" s="425"/>
      <c r="J33" s="425"/>
      <c r="K33" s="425"/>
      <c r="L33" s="426"/>
      <c r="M33" s="421"/>
    </row>
    <row r="34" spans="1:21" x14ac:dyDescent="0.25">
      <c r="O34" s="217"/>
      <c r="P34" s="217"/>
      <c r="Q34" s="217"/>
      <c r="R34" s="217"/>
      <c r="S34" s="217"/>
      <c r="T34" s="217"/>
      <c r="U34" s="217"/>
    </row>
    <row r="35" spans="1:21" x14ac:dyDescent="0.25">
      <c r="C35" s="230"/>
      <c r="O35" s="217"/>
      <c r="P35" s="217"/>
      <c r="Q35" s="217"/>
      <c r="R35" s="217"/>
      <c r="S35" s="217"/>
      <c r="T35" s="217"/>
      <c r="U35" s="217"/>
    </row>
    <row r="36" spans="1:21" x14ac:dyDescent="0.25">
      <c r="O36" s="217"/>
      <c r="P36" s="217"/>
      <c r="Q36" s="217"/>
      <c r="R36" s="217"/>
      <c r="S36" s="217"/>
      <c r="T36" s="217"/>
      <c r="U36" s="217"/>
    </row>
    <row r="37" spans="1:21" x14ac:dyDescent="0.25">
      <c r="O37" s="217"/>
      <c r="P37" s="217"/>
      <c r="Q37" s="217"/>
      <c r="R37" s="217"/>
      <c r="S37" s="217"/>
      <c r="T37" s="217"/>
      <c r="U37" s="217"/>
    </row>
    <row r="38" spans="1:21" x14ac:dyDescent="0.25">
      <c r="O38" s="217"/>
      <c r="P38" s="217"/>
      <c r="Q38" s="217"/>
      <c r="R38" s="217"/>
      <c r="S38" s="217"/>
      <c r="T38" s="217"/>
      <c r="U38" s="217"/>
    </row>
    <row r="39" spans="1:21" x14ac:dyDescent="0.25">
      <c r="O39" s="217"/>
      <c r="P39" s="217"/>
      <c r="Q39" s="217"/>
      <c r="R39" s="217"/>
      <c r="S39" s="217"/>
      <c r="T39" s="217"/>
      <c r="U39" s="217"/>
    </row>
    <row r="40" spans="1:21" x14ac:dyDescent="0.25">
      <c r="O40" s="217"/>
      <c r="P40" s="217"/>
      <c r="Q40" s="217"/>
      <c r="R40" s="217"/>
      <c r="S40" s="217"/>
      <c r="T40" s="217"/>
      <c r="U40" s="217"/>
    </row>
    <row r="41" spans="1:21" x14ac:dyDescent="0.25">
      <c r="O41" s="217"/>
      <c r="P41" s="217"/>
      <c r="Q41" s="217"/>
      <c r="R41" s="217"/>
      <c r="S41" s="217"/>
      <c r="T41" s="217"/>
      <c r="U41" s="217"/>
    </row>
  </sheetData>
  <mergeCells count="30">
    <mergeCell ref="B15:D15"/>
    <mergeCell ref="B1:E1"/>
    <mergeCell ref="O18:U18"/>
    <mergeCell ref="O9:U9"/>
    <mergeCell ref="O5:U5"/>
    <mergeCell ref="O6:U6"/>
    <mergeCell ref="O7:U7"/>
    <mergeCell ref="O8:U8"/>
    <mergeCell ref="B3:D3"/>
    <mergeCell ref="H2:R2"/>
    <mergeCell ref="O10:U10"/>
    <mergeCell ref="O11:U11"/>
    <mergeCell ref="O12:U12"/>
    <mergeCell ref="O13:U13"/>
    <mergeCell ref="O14:U14"/>
    <mergeCell ref="O25:U25"/>
    <mergeCell ref="O19:U19"/>
    <mergeCell ref="O20:U20"/>
    <mergeCell ref="O17:U17"/>
    <mergeCell ref="O22:U22"/>
    <mergeCell ref="O23:U23"/>
    <mergeCell ref="O24:U24"/>
    <mergeCell ref="O21:U21"/>
    <mergeCell ref="O32:U32"/>
    <mergeCell ref="O26:U26"/>
    <mergeCell ref="O27:U27"/>
    <mergeCell ref="O28:U28"/>
    <mergeCell ref="O29:U29"/>
    <mergeCell ref="O30:U30"/>
    <mergeCell ref="O31:U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AA69"/>
  <sheetViews>
    <sheetView zoomScaleNormal="100" workbookViewId="0">
      <selection activeCell="J1" sqref="J1:AB1048576"/>
    </sheetView>
  </sheetViews>
  <sheetFormatPr defaultRowHeight="15" x14ac:dyDescent="0.25"/>
  <cols>
    <col min="1" max="1" width="6.7109375" style="472" customWidth="1"/>
    <col min="2" max="7" width="13.85546875" customWidth="1"/>
    <col min="8" max="8" width="5.42578125" customWidth="1"/>
    <col min="9" max="9" width="9" customWidth="1"/>
    <col min="10" max="10" width="9" hidden="1" customWidth="1"/>
    <col min="11" max="18" width="13.42578125" hidden="1" customWidth="1"/>
    <col min="19" max="28" width="0" hidden="1" customWidth="1"/>
  </cols>
  <sheetData>
    <row r="1" spans="1:27" ht="15.75" x14ac:dyDescent="0.25">
      <c r="A1" s="487"/>
      <c r="B1" s="607" t="s">
        <v>151</v>
      </c>
      <c r="C1" s="602"/>
      <c r="D1" s="602"/>
      <c r="E1" s="602"/>
      <c r="F1" s="559"/>
      <c r="G1" s="559"/>
      <c r="H1" s="620"/>
      <c r="J1" s="350"/>
      <c r="K1" s="430"/>
      <c r="L1" s="352"/>
      <c r="M1" s="352"/>
      <c r="N1" s="352"/>
      <c r="O1" s="352"/>
      <c r="P1" s="353"/>
      <c r="Q1" s="353"/>
      <c r="R1" s="353"/>
      <c r="S1" s="354"/>
      <c r="T1" s="354"/>
      <c r="U1" s="354"/>
      <c r="V1" s="354"/>
      <c r="W1" s="354"/>
      <c r="X1" s="354"/>
      <c r="Y1" s="354"/>
      <c r="Z1" s="354"/>
      <c r="AA1" s="355"/>
    </row>
    <row r="2" spans="1:27" ht="47.25" customHeight="1" x14ac:dyDescent="0.25">
      <c r="A2" s="481"/>
      <c r="B2" s="617" t="s">
        <v>215</v>
      </c>
      <c r="C2" s="618"/>
      <c r="D2" s="618"/>
      <c r="E2" s="618"/>
      <c r="F2" s="618"/>
      <c r="G2" s="618"/>
      <c r="H2" s="68"/>
      <c r="J2" s="351"/>
      <c r="K2" s="616" t="s">
        <v>33</v>
      </c>
      <c r="L2" s="619"/>
      <c r="M2" s="619"/>
      <c r="N2" s="619"/>
      <c r="O2" s="619"/>
      <c r="P2" s="619"/>
      <c r="Q2" s="619"/>
      <c r="R2" s="619"/>
      <c r="S2" s="619"/>
      <c r="T2" s="371"/>
      <c r="U2" s="371"/>
      <c r="V2" s="362"/>
      <c r="W2" s="362"/>
      <c r="X2" s="362"/>
      <c r="Y2" s="362"/>
      <c r="Z2" s="362"/>
      <c r="AA2" s="363"/>
    </row>
    <row r="3" spans="1:27" ht="15.75" x14ac:dyDescent="0.25">
      <c r="A3" s="487"/>
      <c r="B3" s="98"/>
      <c r="C3" s="70" t="s">
        <v>20</v>
      </c>
      <c r="D3" s="65"/>
      <c r="E3" s="74"/>
      <c r="F3" s="70" t="s">
        <v>21</v>
      </c>
      <c r="G3" s="65"/>
      <c r="H3" s="67"/>
      <c r="J3" s="351"/>
      <c r="K3" s="416"/>
      <c r="L3" s="406"/>
      <c r="M3" s="406" t="s">
        <v>20</v>
      </c>
      <c r="N3" s="406"/>
      <c r="O3" s="406"/>
      <c r="P3" s="416"/>
      <c r="Q3" s="406" t="s">
        <v>21</v>
      </c>
      <c r="R3" s="406"/>
      <c r="S3" s="417"/>
    </row>
    <row r="4" spans="1:27" x14ac:dyDescent="0.25">
      <c r="A4" s="488"/>
      <c r="B4" s="60" t="s">
        <v>30</v>
      </c>
      <c r="C4" s="61">
        <f>C20+D20+C36+C52+C68</f>
        <v>0</v>
      </c>
      <c r="D4" s="12"/>
      <c r="E4" s="71" t="s">
        <v>30</v>
      </c>
      <c r="F4" s="61">
        <f>F20+G20+F36+F52+F68</f>
        <v>0</v>
      </c>
      <c r="G4" s="12"/>
      <c r="H4" s="68"/>
      <c r="J4" s="351"/>
      <c r="K4" s="406"/>
      <c r="L4" s="432" t="s">
        <v>93</v>
      </c>
      <c r="M4" s="291">
        <f>L20+M20+L36+L52+L68</f>
        <v>0</v>
      </c>
      <c r="N4" s="292">
        <f>N20+N36+N52+N65</f>
        <v>0</v>
      </c>
      <c r="O4" s="433"/>
      <c r="P4" s="432" t="s">
        <v>93</v>
      </c>
      <c r="Q4" s="291">
        <f>P20+Q20+P36+P52+P68</f>
        <v>0</v>
      </c>
      <c r="R4" s="292">
        <f>R20+R36+R52+R65</f>
        <v>0</v>
      </c>
      <c r="S4" s="417"/>
    </row>
    <row r="5" spans="1:27" ht="20.45" customHeight="1" x14ac:dyDescent="0.25">
      <c r="A5" s="488"/>
      <c r="B5" s="60"/>
      <c r="C5" s="14" t="s">
        <v>96</v>
      </c>
      <c r="D5" s="68"/>
      <c r="E5" s="64"/>
      <c r="F5" s="14"/>
      <c r="G5" s="12"/>
      <c r="H5" s="68"/>
      <c r="J5" s="351"/>
      <c r="K5" s="406"/>
      <c r="L5" s="406"/>
      <c r="M5" s="406"/>
      <c r="N5" s="406"/>
      <c r="O5" s="406"/>
      <c r="P5" s="406"/>
      <c r="Q5" s="406"/>
      <c r="R5" s="406"/>
      <c r="S5" s="417"/>
    </row>
    <row r="6" spans="1:27" x14ac:dyDescent="0.25">
      <c r="A6" s="481"/>
      <c r="B6" s="367"/>
      <c r="C6" s="14" t="s">
        <v>20</v>
      </c>
      <c r="D6" s="69"/>
      <c r="E6" s="66"/>
      <c r="F6" s="14" t="s">
        <v>21</v>
      </c>
      <c r="G6" s="12"/>
      <c r="H6" s="68"/>
      <c r="J6" s="429"/>
      <c r="K6" s="431" t="s">
        <v>99</v>
      </c>
      <c r="L6" s="371"/>
      <c r="M6" s="371"/>
      <c r="N6" s="371"/>
      <c r="O6" s="371"/>
      <c r="P6" s="371"/>
      <c r="Q6" s="371"/>
      <c r="R6" s="371"/>
      <c r="S6" s="417"/>
      <c r="U6" s="84" t="s">
        <v>122</v>
      </c>
    </row>
    <row r="7" spans="1:27" ht="18.75" customHeight="1" x14ac:dyDescent="0.25">
      <c r="A7" s="455" t="s">
        <v>187</v>
      </c>
      <c r="B7" s="5" t="s">
        <v>34</v>
      </c>
      <c r="C7" s="5" t="s">
        <v>37</v>
      </c>
      <c r="D7" s="10" t="s">
        <v>36</v>
      </c>
      <c r="E7" s="11" t="s">
        <v>34</v>
      </c>
      <c r="F7" s="5" t="s">
        <v>35</v>
      </c>
      <c r="G7" s="11" t="s">
        <v>36</v>
      </c>
      <c r="H7" s="68"/>
      <c r="J7" s="191" t="s">
        <v>164</v>
      </c>
      <c r="K7" s="191" t="s">
        <v>34</v>
      </c>
      <c r="L7" s="191" t="s">
        <v>37</v>
      </c>
      <c r="M7" s="191" t="s">
        <v>36</v>
      </c>
      <c r="N7" s="222" t="s">
        <v>86</v>
      </c>
      <c r="O7" s="191" t="s">
        <v>34</v>
      </c>
      <c r="P7" s="191" t="s">
        <v>37</v>
      </c>
      <c r="Q7" s="191" t="s">
        <v>36</v>
      </c>
      <c r="R7" s="191" t="s">
        <v>86</v>
      </c>
      <c r="S7" s="417"/>
      <c r="U7" s="591"/>
      <c r="V7" s="592"/>
      <c r="W7" s="592"/>
      <c r="X7" s="592"/>
      <c r="Y7" s="592"/>
      <c r="Z7" s="592"/>
      <c r="AA7" s="593"/>
    </row>
    <row r="8" spans="1:27" x14ac:dyDescent="0.25">
      <c r="A8" s="489">
        <v>1</v>
      </c>
      <c r="B8" s="49"/>
      <c r="C8" s="44"/>
      <c r="D8" s="44"/>
      <c r="E8" s="49"/>
      <c r="F8" s="24"/>
      <c r="G8" s="24"/>
      <c r="H8" s="68"/>
      <c r="I8" s="83"/>
      <c r="J8" s="51">
        <f>A8</f>
        <v>1</v>
      </c>
      <c r="K8" s="3"/>
      <c r="L8" s="24"/>
      <c r="M8" s="24"/>
      <c r="N8" s="81">
        <f t="shared" ref="N8:N19" si="0">(L8+M8)-(C8+D8)</f>
        <v>0</v>
      </c>
      <c r="O8" s="45"/>
      <c r="P8" s="24"/>
      <c r="Q8" s="24"/>
      <c r="R8" s="81">
        <f t="shared" ref="R8:R19" si="1">(P8+Q8)-(F8+G8)</f>
        <v>0</v>
      </c>
      <c r="S8" s="417"/>
      <c r="U8" s="591"/>
      <c r="V8" s="592"/>
      <c r="W8" s="592"/>
      <c r="X8" s="592"/>
      <c r="Y8" s="592"/>
      <c r="Z8" s="592"/>
      <c r="AA8" s="593"/>
    </row>
    <row r="9" spans="1:27" x14ac:dyDescent="0.25">
      <c r="A9" s="489">
        <f>A8+1</f>
        <v>2</v>
      </c>
      <c r="B9" s="49"/>
      <c r="C9" s="44"/>
      <c r="D9" s="44"/>
      <c r="E9" s="49"/>
      <c r="F9" s="24"/>
      <c r="G9" s="24"/>
      <c r="H9" s="68"/>
      <c r="I9" s="83"/>
      <c r="J9" s="51">
        <f t="shared" ref="J9:J19" si="2">A9</f>
        <v>2</v>
      </c>
      <c r="K9" s="3"/>
      <c r="L9" s="24"/>
      <c r="M9" s="52"/>
      <c r="N9" s="81">
        <f t="shared" si="0"/>
        <v>0</v>
      </c>
      <c r="O9" s="45"/>
      <c r="P9" s="24"/>
      <c r="Q9" s="52"/>
      <c r="R9" s="81">
        <f t="shared" si="1"/>
        <v>0</v>
      </c>
      <c r="S9" s="417"/>
      <c r="U9" s="591"/>
      <c r="V9" s="592"/>
      <c r="W9" s="592"/>
      <c r="X9" s="592"/>
      <c r="Y9" s="592"/>
      <c r="Z9" s="592"/>
      <c r="AA9" s="593"/>
    </row>
    <row r="10" spans="1:27" x14ac:dyDescent="0.25">
      <c r="A10" s="489">
        <f t="shared" ref="A10:A19" si="3">A9+1</f>
        <v>3</v>
      </c>
      <c r="B10" s="49"/>
      <c r="C10" s="44"/>
      <c r="D10" s="44"/>
      <c r="E10" s="49"/>
      <c r="F10" s="24"/>
      <c r="G10" s="24"/>
      <c r="H10" s="68"/>
      <c r="I10" s="83"/>
      <c r="J10" s="51">
        <f t="shared" si="2"/>
        <v>3</v>
      </c>
      <c r="K10" s="3"/>
      <c r="L10" s="24"/>
      <c r="M10" s="52"/>
      <c r="N10" s="81">
        <f t="shared" si="0"/>
        <v>0</v>
      </c>
      <c r="O10" s="45"/>
      <c r="P10" s="24"/>
      <c r="Q10" s="52"/>
      <c r="R10" s="81">
        <f t="shared" si="1"/>
        <v>0</v>
      </c>
      <c r="S10" s="417"/>
      <c r="U10" s="591"/>
      <c r="V10" s="592"/>
      <c r="W10" s="592"/>
      <c r="X10" s="592"/>
      <c r="Y10" s="592"/>
      <c r="Z10" s="592"/>
      <c r="AA10" s="593"/>
    </row>
    <row r="11" spans="1:27" x14ac:dyDescent="0.25">
      <c r="A11" s="489">
        <f t="shared" si="3"/>
        <v>4</v>
      </c>
      <c r="B11" s="49"/>
      <c r="C11" s="44"/>
      <c r="D11" s="44"/>
      <c r="E11" s="49"/>
      <c r="F11" s="24"/>
      <c r="G11" s="24"/>
      <c r="H11" s="68"/>
      <c r="I11" s="83"/>
      <c r="J11" s="51">
        <f t="shared" si="2"/>
        <v>4</v>
      </c>
      <c r="K11" s="3"/>
      <c r="L11" s="24"/>
      <c r="M11" s="24"/>
      <c r="N11" s="81">
        <f t="shared" si="0"/>
        <v>0</v>
      </c>
      <c r="O11" s="3"/>
      <c r="P11" s="24"/>
      <c r="Q11" s="24"/>
      <c r="R11" s="81">
        <f t="shared" si="1"/>
        <v>0</v>
      </c>
      <c r="S11" s="417"/>
      <c r="U11" s="591"/>
      <c r="V11" s="592"/>
      <c r="W11" s="592"/>
      <c r="X11" s="592"/>
      <c r="Y11" s="592"/>
      <c r="Z11" s="592"/>
      <c r="AA11" s="593"/>
    </row>
    <row r="12" spans="1:27" x14ac:dyDescent="0.25">
      <c r="A12" s="489">
        <f t="shared" si="3"/>
        <v>5</v>
      </c>
      <c r="B12" s="49"/>
      <c r="C12" s="44"/>
      <c r="D12" s="44"/>
      <c r="E12" s="49"/>
      <c r="F12" s="24"/>
      <c r="G12" s="24"/>
      <c r="H12" s="68"/>
      <c r="I12" s="83"/>
      <c r="J12" s="51">
        <f t="shared" si="2"/>
        <v>5</v>
      </c>
      <c r="K12" s="3"/>
      <c r="L12" s="24"/>
      <c r="M12" s="24"/>
      <c r="N12" s="81">
        <f t="shared" si="0"/>
        <v>0</v>
      </c>
      <c r="O12" s="3"/>
      <c r="P12" s="24"/>
      <c r="Q12" s="24"/>
      <c r="R12" s="81">
        <f t="shared" si="1"/>
        <v>0</v>
      </c>
      <c r="S12" s="417"/>
      <c r="U12" s="591"/>
      <c r="V12" s="592"/>
      <c r="W12" s="592"/>
      <c r="X12" s="592"/>
      <c r="Y12" s="592"/>
      <c r="Z12" s="592"/>
      <c r="AA12" s="593"/>
    </row>
    <row r="13" spans="1:27" x14ac:dyDescent="0.25">
      <c r="A13" s="489">
        <f t="shared" si="3"/>
        <v>6</v>
      </c>
      <c r="B13" s="49"/>
      <c r="C13" s="44"/>
      <c r="D13" s="44"/>
      <c r="E13" s="49"/>
      <c r="F13" s="24"/>
      <c r="G13" s="24"/>
      <c r="H13" s="68"/>
      <c r="I13" s="83"/>
      <c r="J13" s="51">
        <f t="shared" si="2"/>
        <v>6</v>
      </c>
      <c r="K13" s="3"/>
      <c r="L13" s="24"/>
      <c r="M13" s="24"/>
      <c r="N13" s="81">
        <f t="shared" si="0"/>
        <v>0</v>
      </c>
      <c r="O13" s="3"/>
      <c r="P13" s="24"/>
      <c r="Q13" s="24"/>
      <c r="R13" s="81">
        <f t="shared" si="1"/>
        <v>0</v>
      </c>
      <c r="S13" s="417"/>
      <c r="U13" s="591"/>
      <c r="V13" s="592"/>
      <c r="W13" s="592"/>
      <c r="X13" s="592"/>
      <c r="Y13" s="592"/>
      <c r="Z13" s="592"/>
      <c r="AA13" s="593"/>
    </row>
    <row r="14" spans="1:27" x14ac:dyDescent="0.25">
      <c r="A14" s="489">
        <f t="shared" si="3"/>
        <v>7</v>
      </c>
      <c r="B14" s="49"/>
      <c r="C14" s="44"/>
      <c r="D14" s="44"/>
      <c r="E14" s="49"/>
      <c r="F14" s="24"/>
      <c r="G14" s="24"/>
      <c r="H14" s="68"/>
      <c r="I14" s="83"/>
      <c r="J14" s="51">
        <f t="shared" si="2"/>
        <v>7</v>
      </c>
      <c r="K14" s="3"/>
      <c r="L14" s="24"/>
      <c r="M14" s="24"/>
      <c r="N14" s="81">
        <f t="shared" si="0"/>
        <v>0</v>
      </c>
      <c r="O14" s="3"/>
      <c r="P14" s="24"/>
      <c r="Q14" s="24"/>
      <c r="R14" s="81">
        <f t="shared" si="1"/>
        <v>0</v>
      </c>
      <c r="S14" s="417"/>
      <c r="U14" s="591"/>
      <c r="V14" s="592"/>
      <c r="W14" s="592"/>
      <c r="X14" s="592"/>
      <c r="Y14" s="592"/>
      <c r="Z14" s="592"/>
      <c r="AA14" s="593"/>
    </row>
    <row r="15" spans="1:27" x14ac:dyDescent="0.25">
      <c r="A15" s="489">
        <f t="shared" si="3"/>
        <v>8</v>
      </c>
      <c r="B15" s="49"/>
      <c r="C15" s="44"/>
      <c r="D15" s="44"/>
      <c r="E15" s="49"/>
      <c r="F15" s="24"/>
      <c r="G15" s="24"/>
      <c r="H15" s="68"/>
      <c r="J15" s="51">
        <f t="shared" si="2"/>
        <v>8</v>
      </c>
      <c r="K15" s="3"/>
      <c r="L15" s="24"/>
      <c r="M15" s="24"/>
      <c r="N15" s="81">
        <f t="shared" si="0"/>
        <v>0</v>
      </c>
      <c r="O15" s="3"/>
      <c r="P15" s="24"/>
      <c r="Q15" s="24"/>
      <c r="R15" s="81">
        <f t="shared" si="1"/>
        <v>0</v>
      </c>
      <c r="S15" s="417"/>
      <c r="U15" s="591"/>
      <c r="V15" s="592"/>
      <c r="W15" s="592"/>
      <c r="X15" s="592"/>
      <c r="Y15" s="592"/>
      <c r="Z15" s="592"/>
      <c r="AA15" s="593"/>
    </row>
    <row r="16" spans="1:27" x14ac:dyDescent="0.25">
      <c r="A16" s="489">
        <f t="shared" si="3"/>
        <v>9</v>
      </c>
      <c r="B16" s="49"/>
      <c r="C16" s="44"/>
      <c r="D16" s="44"/>
      <c r="E16" s="49"/>
      <c r="F16" s="24"/>
      <c r="G16" s="24"/>
      <c r="H16" s="68"/>
      <c r="J16" s="51">
        <f t="shared" si="2"/>
        <v>9</v>
      </c>
      <c r="K16" s="3"/>
      <c r="L16" s="24"/>
      <c r="M16" s="24"/>
      <c r="N16" s="81">
        <f t="shared" si="0"/>
        <v>0</v>
      </c>
      <c r="O16" s="3"/>
      <c r="P16" s="24"/>
      <c r="Q16" s="24"/>
      <c r="R16" s="81">
        <f t="shared" si="1"/>
        <v>0</v>
      </c>
      <c r="S16" s="417"/>
      <c r="U16" s="591"/>
      <c r="V16" s="592"/>
      <c r="W16" s="592"/>
      <c r="X16" s="592"/>
      <c r="Y16" s="592"/>
      <c r="Z16" s="592"/>
      <c r="AA16" s="593"/>
    </row>
    <row r="17" spans="1:27" x14ac:dyDescent="0.25">
      <c r="A17" s="489">
        <f t="shared" si="3"/>
        <v>10</v>
      </c>
      <c r="B17" s="49"/>
      <c r="C17" s="44"/>
      <c r="D17" s="44"/>
      <c r="E17" s="49"/>
      <c r="F17" s="24"/>
      <c r="G17" s="24"/>
      <c r="H17" s="68"/>
      <c r="J17" s="51">
        <f t="shared" si="2"/>
        <v>10</v>
      </c>
      <c r="K17" s="3"/>
      <c r="L17" s="24"/>
      <c r="M17" s="24"/>
      <c r="N17" s="81">
        <f t="shared" si="0"/>
        <v>0</v>
      </c>
      <c r="O17" s="3"/>
      <c r="P17" s="24"/>
      <c r="Q17" s="24"/>
      <c r="R17" s="81">
        <f t="shared" si="1"/>
        <v>0</v>
      </c>
      <c r="S17" s="417"/>
      <c r="U17" s="591"/>
      <c r="V17" s="592"/>
      <c r="W17" s="592"/>
      <c r="X17" s="592"/>
      <c r="Y17" s="592"/>
      <c r="Z17" s="592"/>
      <c r="AA17" s="593"/>
    </row>
    <row r="18" spans="1:27" x14ac:dyDescent="0.25">
      <c r="A18" s="489">
        <f t="shared" si="3"/>
        <v>11</v>
      </c>
      <c r="B18" s="49"/>
      <c r="C18" s="44"/>
      <c r="D18" s="44"/>
      <c r="E18" s="49"/>
      <c r="F18" s="24"/>
      <c r="G18" s="24"/>
      <c r="H18" s="68"/>
      <c r="J18" s="51">
        <f t="shared" si="2"/>
        <v>11</v>
      </c>
      <c r="K18" s="3"/>
      <c r="L18" s="24"/>
      <c r="M18" s="24"/>
      <c r="N18" s="81">
        <f t="shared" si="0"/>
        <v>0</v>
      </c>
      <c r="O18" s="3"/>
      <c r="P18" s="24"/>
      <c r="Q18" s="24"/>
      <c r="R18" s="81">
        <f t="shared" si="1"/>
        <v>0</v>
      </c>
      <c r="S18" s="417"/>
      <c r="U18" s="591"/>
      <c r="V18" s="592"/>
      <c r="W18" s="592"/>
      <c r="X18" s="592"/>
      <c r="Y18" s="592"/>
      <c r="Z18" s="592"/>
      <c r="AA18" s="593"/>
    </row>
    <row r="19" spans="1:27" ht="15.75" thickBot="1" x14ac:dyDescent="0.3">
      <c r="A19" s="489">
        <f t="shared" si="3"/>
        <v>12</v>
      </c>
      <c r="B19" s="50"/>
      <c r="C19" s="48"/>
      <c r="D19" s="48"/>
      <c r="E19" s="50"/>
      <c r="F19" s="47"/>
      <c r="G19" s="47"/>
      <c r="H19" s="68"/>
      <c r="J19" s="51">
        <f t="shared" si="2"/>
        <v>12</v>
      </c>
      <c r="K19" s="46"/>
      <c r="L19" s="24"/>
      <c r="M19" s="46"/>
      <c r="N19" s="82">
        <f t="shared" si="0"/>
        <v>0</v>
      </c>
      <c r="O19" s="46"/>
      <c r="P19" s="24"/>
      <c r="Q19" s="46"/>
      <c r="R19" s="81">
        <f t="shared" si="1"/>
        <v>0</v>
      </c>
      <c r="S19" s="417"/>
      <c r="U19" s="591"/>
      <c r="V19" s="592"/>
      <c r="W19" s="592"/>
      <c r="X19" s="592"/>
      <c r="Y19" s="592"/>
      <c r="Z19" s="592"/>
      <c r="AA19" s="593"/>
    </row>
    <row r="20" spans="1:27" ht="15.75" thickTop="1" x14ac:dyDescent="0.25">
      <c r="A20" s="490"/>
      <c r="B20" s="33" t="s">
        <v>30</v>
      </c>
      <c r="C20" s="34">
        <f>SUM(C8:C19)</f>
        <v>0</v>
      </c>
      <c r="D20" s="34">
        <f>SUM(D8:D19)</f>
        <v>0</v>
      </c>
      <c r="E20" s="8"/>
      <c r="F20" s="9">
        <f>SUM(F8:F19)</f>
        <v>0</v>
      </c>
      <c r="G20" s="9">
        <f>SUM(G8:G19)</f>
        <v>0</v>
      </c>
      <c r="H20" s="68"/>
      <c r="J20" s="146"/>
      <c r="K20" s="146" t="s">
        <v>30</v>
      </c>
      <c r="L20" s="147">
        <f>SUM(L8:L19)</f>
        <v>0</v>
      </c>
      <c r="M20" s="147">
        <f>SUM(M8:M19)</f>
        <v>0</v>
      </c>
      <c r="N20" s="148">
        <f>SUM(N8:N19)</f>
        <v>0</v>
      </c>
      <c r="O20" s="149"/>
      <c r="P20" s="147">
        <f>SUM(P8:P19)</f>
        <v>0</v>
      </c>
      <c r="Q20" s="147">
        <f>SUM(Q8:Q19)</f>
        <v>0</v>
      </c>
      <c r="R20" s="148">
        <f>SUM(R8:R19)</f>
        <v>0</v>
      </c>
      <c r="S20" s="417"/>
      <c r="U20" s="591"/>
      <c r="V20" s="592"/>
      <c r="W20" s="592"/>
      <c r="X20" s="592"/>
      <c r="Y20" s="592"/>
      <c r="Z20" s="592"/>
      <c r="AA20" s="593"/>
    </row>
    <row r="21" spans="1:27" x14ac:dyDescent="0.25">
      <c r="A21" s="491"/>
      <c r="B21" s="12"/>
      <c r="C21" s="14" t="s">
        <v>95</v>
      </c>
      <c r="D21" s="12"/>
      <c r="E21" s="72"/>
      <c r="F21" s="12"/>
      <c r="G21" s="12"/>
      <c r="H21" s="68"/>
      <c r="J21" s="422"/>
      <c r="K21" s="354"/>
      <c r="L21" s="434"/>
      <c r="M21" s="434"/>
      <c r="N21" s="434"/>
      <c r="O21" s="434"/>
      <c r="P21" s="434"/>
      <c r="Q21" s="434"/>
      <c r="R21" s="434"/>
      <c r="S21" s="417"/>
      <c r="U21" s="223"/>
      <c r="V21" s="223"/>
      <c r="W21" s="223"/>
      <c r="X21" s="223"/>
      <c r="Y21" s="223"/>
      <c r="Z21" s="223"/>
      <c r="AA21" s="223"/>
    </row>
    <row r="22" spans="1:27" x14ac:dyDescent="0.25">
      <c r="A22" s="492"/>
      <c r="B22" s="12"/>
      <c r="C22" s="29" t="s">
        <v>20</v>
      </c>
      <c r="D22" s="12"/>
      <c r="E22" s="64" t="s">
        <v>21</v>
      </c>
      <c r="F22" s="12"/>
      <c r="G22" s="12"/>
      <c r="H22" s="68"/>
      <c r="J22" s="435"/>
      <c r="K22" s="356" t="s">
        <v>95</v>
      </c>
      <c r="L22" s="436"/>
      <c r="M22" s="436"/>
      <c r="N22" s="436"/>
      <c r="O22" s="436"/>
      <c r="P22" s="436"/>
      <c r="Q22" s="436"/>
      <c r="R22" s="436"/>
      <c r="S22" s="417"/>
    </row>
    <row r="23" spans="1:27" x14ac:dyDescent="0.25">
      <c r="A23" s="455" t="s">
        <v>185</v>
      </c>
      <c r="B23" s="11" t="s">
        <v>34</v>
      </c>
      <c r="C23" s="11" t="s">
        <v>7</v>
      </c>
      <c r="D23" s="10"/>
      <c r="E23" s="11" t="s">
        <v>34</v>
      </c>
      <c r="F23" s="11" t="s">
        <v>7</v>
      </c>
      <c r="G23" s="10"/>
      <c r="H23" s="68"/>
      <c r="J23" s="191" t="s">
        <v>164</v>
      </c>
      <c r="K23" s="191" t="s">
        <v>34</v>
      </c>
      <c r="L23" s="191" t="s">
        <v>7</v>
      </c>
      <c r="M23" s="191"/>
      <c r="N23" s="222" t="s">
        <v>86</v>
      </c>
      <c r="O23" s="191" t="s">
        <v>34</v>
      </c>
      <c r="P23" s="191" t="s">
        <v>7</v>
      </c>
      <c r="Q23" s="191"/>
      <c r="R23" s="191" t="s">
        <v>86</v>
      </c>
      <c r="S23" s="417"/>
      <c r="U23" s="84" t="s">
        <v>122</v>
      </c>
    </row>
    <row r="24" spans="1:27" x14ac:dyDescent="0.25">
      <c r="A24" s="489">
        <f>A19+1</f>
        <v>13</v>
      </c>
      <c r="B24" s="49"/>
      <c r="C24" s="44"/>
      <c r="D24" s="30"/>
      <c r="E24" s="49"/>
      <c r="F24" s="44"/>
      <c r="G24" s="30"/>
      <c r="H24" s="68"/>
      <c r="J24" s="51">
        <f t="shared" ref="J24:J35" si="4">A24</f>
        <v>13</v>
      </c>
      <c r="K24" s="3"/>
      <c r="L24" s="276"/>
      <c r="M24" s="277"/>
      <c r="N24" s="278">
        <f>L24-C24</f>
        <v>0</v>
      </c>
      <c r="O24" s="279"/>
      <c r="P24" s="276"/>
      <c r="Q24" s="277"/>
      <c r="R24" s="278">
        <f>P24-F24</f>
        <v>0</v>
      </c>
      <c r="S24" s="417"/>
      <c r="U24" s="591"/>
      <c r="V24" s="592"/>
      <c r="W24" s="592"/>
      <c r="X24" s="592"/>
      <c r="Y24" s="592"/>
      <c r="Z24" s="592"/>
      <c r="AA24" s="593"/>
    </row>
    <row r="25" spans="1:27" x14ac:dyDescent="0.25">
      <c r="A25" s="489">
        <f t="shared" ref="A25:A35" si="5">A24+1</f>
        <v>14</v>
      </c>
      <c r="B25" s="49"/>
      <c r="C25" s="44"/>
      <c r="D25" s="30"/>
      <c r="E25" s="49"/>
      <c r="F25" s="44"/>
      <c r="G25" s="30"/>
      <c r="H25" s="68"/>
      <c r="J25" s="51">
        <f t="shared" si="4"/>
        <v>14</v>
      </c>
      <c r="K25" s="3"/>
      <c r="L25" s="276"/>
      <c r="M25" s="277"/>
      <c r="N25" s="278">
        <f t="shared" ref="N25:N35" si="6">L25-C25</f>
        <v>0</v>
      </c>
      <c r="O25" s="279"/>
      <c r="P25" s="276"/>
      <c r="Q25" s="277"/>
      <c r="R25" s="278">
        <f t="shared" ref="R25:R35" si="7">P25-F25</f>
        <v>0</v>
      </c>
      <c r="S25" s="417"/>
      <c r="U25" s="591"/>
      <c r="V25" s="592"/>
      <c r="W25" s="592"/>
      <c r="X25" s="592"/>
      <c r="Y25" s="592"/>
      <c r="Z25" s="592"/>
      <c r="AA25" s="593"/>
    </row>
    <row r="26" spans="1:27" x14ac:dyDescent="0.25">
      <c r="A26" s="489">
        <f t="shared" si="5"/>
        <v>15</v>
      </c>
      <c r="B26" s="49"/>
      <c r="C26" s="44"/>
      <c r="D26" s="30"/>
      <c r="E26" s="49"/>
      <c r="F26" s="44"/>
      <c r="G26" s="30"/>
      <c r="H26" s="68"/>
      <c r="J26" s="51">
        <f t="shared" si="4"/>
        <v>15</v>
      </c>
      <c r="K26" s="3"/>
      <c r="L26" s="276"/>
      <c r="M26" s="277"/>
      <c r="N26" s="278">
        <f t="shared" si="6"/>
        <v>0</v>
      </c>
      <c r="O26" s="279"/>
      <c r="P26" s="276"/>
      <c r="Q26" s="277"/>
      <c r="R26" s="278">
        <f t="shared" si="7"/>
        <v>0</v>
      </c>
      <c r="S26" s="417"/>
      <c r="U26" s="591"/>
      <c r="V26" s="592"/>
      <c r="W26" s="592"/>
      <c r="X26" s="592"/>
      <c r="Y26" s="592"/>
      <c r="Z26" s="592"/>
      <c r="AA26" s="593"/>
    </row>
    <row r="27" spans="1:27" x14ac:dyDescent="0.25">
      <c r="A27" s="489">
        <f t="shared" si="5"/>
        <v>16</v>
      </c>
      <c r="B27" s="49"/>
      <c r="C27" s="44"/>
      <c r="D27" s="30"/>
      <c r="E27" s="49"/>
      <c r="F27" s="44"/>
      <c r="G27" s="30"/>
      <c r="H27" s="68"/>
      <c r="J27" s="51">
        <f t="shared" si="4"/>
        <v>16</v>
      </c>
      <c r="K27" s="3"/>
      <c r="L27" s="276"/>
      <c r="M27" s="280"/>
      <c r="N27" s="278">
        <f t="shared" si="6"/>
        <v>0</v>
      </c>
      <c r="O27" s="281"/>
      <c r="P27" s="282"/>
      <c r="Q27" s="280"/>
      <c r="R27" s="278">
        <f t="shared" si="7"/>
        <v>0</v>
      </c>
      <c r="S27" s="417"/>
      <c r="U27" s="591"/>
      <c r="V27" s="592"/>
      <c r="W27" s="592"/>
      <c r="X27" s="592"/>
      <c r="Y27" s="592"/>
      <c r="Z27" s="592"/>
      <c r="AA27" s="593"/>
    </row>
    <row r="28" spans="1:27" x14ac:dyDescent="0.25">
      <c r="A28" s="489">
        <f t="shared" si="5"/>
        <v>17</v>
      </c>
      <c r="B28" s="49"/>
      <c r="C28" s="44"/>
      <c r="D28" s="30"/>
      <c r="E28" s="49"/>
      <c r="F28" s="44"/>
      <c r="G28" s="30"/>
      <c r="H28" s="68"/>
      <c r="J28" s="51">
        <f t="shared" si="4"/>
        <v>17</v>
      </c>
      <c r="K28" s="3"/>
      <c r="L28" s="276"/>
      <c r="M28" s="280"/>
      <c r="N28" s="278">
        <f t="shared" si="6"/>
        <v>0</v>
      </c>
      <c r="O28" s="281"/>
      <c r="P28" s="282"/>
      <c r="Q28" s="280"/>
      <c r="R28" s="278">
        <f t="shared" si="7"/>
        <v>0</v>
      </c>
      <c r="S28" s="417"/>
      <c r="U28" s="591"/>
      <c r="V28" s="592"/>
      <c r="W28" s="592"/>
      <c r="X28" s="592"/>
      <c r="Y28" s="592"/>
      <c r="Z28" s="592"/>
      <c r="AA28" s="593"/>
    </row>
    <row r="29" spans="1:27" x14ac:dyDescent="0.25">
      <c r="A29" s="489">
        <f t="shared" si="5"/>
        <v>18</v>
      </c>
      <c r="B29" s="49"/>
      <c r="C29" s="44"/>
      <c r="D29" s="30"/>
      <c r="E29" s="49"/>
      <c r="F29" s="44"/>
      <c r="G29" s="30"/>
      <c r="H29" s="68"/>
      <c r="J29" s="51">
        <f t="shared" si="4"/>
        <v>18</v>
      </c>
      <c r="K29" s="3"/>
      <c r="L29" s="276"/>
      <c r="M29" s="280"/>
      <c r="N29" s="278">
        <f t="shared" si="6"/>
        <v>0</v>
      </c>
      <c r="O29" s="281"/>
      <c r="P29" s="282"/>
      <c r="Q29" s="280"/>
      <c r="R29" s="278">
        <f t="shared" si="7"/>
        <v>0</v>
      </c>
      <c r="S29" s="417"/>
      <c r="U29" s="591"/>
      <c r="V29" s="592"/>
      <c r="W29" s="592"/>
      <c r="X29" s="592"/>
      <c r="Y29" s="592"/>
      <c r="Z29" s="592"/>
      <c r="AA29" s="593"/>
    </row>
    <row r="30" spans="1:27" x14ac:dyDescent="0.25">
      <c r="A30" s="489">
        <f t="shared" si="5"/>
        <v>19</v>
      </c>
      <c r="B30" s="49"/>
      <c r="C30" s="44"/>
      <c r="D30" s="30"/>
      <c r="E30" s="49"/>
      <c r="F30" s="44"/>
      <c r="G30" s="30"/>
      <c r="H30" s="68"/>
      <c r="J30" s="51">
        <f t="shared" si="4"/>
        <v>19</v>
      </c>
      <c r="K30" s="3"/>
      <c r="L30" s="276"/>
      <c r="M30" s="280"/>
      <c r="N30" s="278">
        <f t="shared" si="6"/>
        <v>0</v>
      </c>
      <c r="O30" s="281"/>
      <c r="P30" s="282"/>
      <c r="Q30" s="280"/>
      <c r="R30" s="278">
        <f t="shared" si="7"/>
        <v>0</v>
      </c>
      <c r="S30" s="417"/>
      <c r="U30" s="591"/>
      <c r="V30" s="592"/>
      <c r="W30" s="592"/>
      <c r="X30" s="592"/>
      <c r="Y30" s="592"/>
      <c r="Z30" s="592"/>
      <c r="AA30" s="593"/>
    </row>
    <row r="31" spans="1:27" x14ac:dyDescent="0.25">
      <c r="A31" s="489">
        <f t="shared" si="5"/>
        <v>20</v>
      </c>
      <c r="B31" s="49"/>
      <c r="C31" s="44"/>
      <c r="D31" s="30"/>
      <c r="E31" s="49"/>
      <c r="F31" s="44"/>
      <c r="G31" s="30"/>
      <c r="H31" s="68"/>
      <c r="J31" s="51">
        <f t="shared" si="4"/>
        <v>20</v>
      </c>
      <c r="K31" s="3"/>
      <c r="L31" s="276"/>
      <c r="M31" s="280"/>
      <c r="N31" s="278">
        <f t="shared" si="6"/>
        <v>0</v>
      </c>
      <c r="O31" s="281"/>
      <c r="P31" s="282"/>
      <c r="Q31" s="280"/>
      <c r="R31" s="278">
        <f t="shared" si="7"/>
        <v>0</v>
      </c>
      <c r="S31" s="417"/>
      <c r="U31" s="591"/>
      <c r="V31" s="592"/>
      <c r="W31" s="592"/>
      <c r="X31" s="592"/>
      <c r="Y31" s="592"/>
      <c r="Z31" s="592"/>
      <c r="AA31" s="593"/>
    </row>
    <row r="32" spans="1:27" x14ac:dyDescent="0.25">
      <c r="A32" s="489">
        <f t="shared" si="5"/>
        <v>21</v>
      </c>
      <c r="B32" s="49"/>
      <c r="C32" s="44"/>
      <c r="D32" s="30"/>
      <c r="E32" s="49"/>
      <c r="F32" s="44"/>
      <c r="G32" s="30"/>
      <c r="H32" s="68"/>
      <c r="J32" s="51">
        <f t="shared" si="4"/>
        <v>21</v>
      </c>
      <c r="K32" s="3"/>
      <c r="L32" s="276"/>
      <c r="M32" s="280"/>
      <c r="N32" s="278">
        <f t="shared" si="6"/>
        <v>0</v>
      </c>
      <c r="O32" s="281"/>
      <c r="P32" s="282"/>
      <c r="Q32" s="280"/>
      <c r="R32" s="278">
        <f t="shared" si="7"/>
        <v>0</v>
      </c>
      <c r="S32" s="417"/>
      <c r="U32" s="591"/>
      <c r="V32" s="592"/>
      <c r="W32" s="592"/>
      <c r="X32" s="592"/>
      <c r="Y32" s="592"/>
      <c r="Z32" s="592"/>
      <c r="AA32" s="593"/>
    </row>
    <row r="33" spans="1:27" x14ac:dyDescent="0.25">
      <c r="A33" s="489">
        <f t="shared" si="5"/>
        <v>22</v>
      </c>
      <c r="B33" s="49"/>
      <c r="C33" s="44"/>
      <c r="D33" s="30"/>
      <c r="E33" s="49"/>
      <c r="F33" s="44"/>
      <c r="G33" s="30"/>
      <c r="H33" s="68"/>
      <c r="J33" s="51">
        <f t="shared" si="4"/>
        <v>22</v>
      </c>
      <c r="K33" s="3"/>
      <c r="L33" s="276"/>
      <c r="M33" s="280"/>
      <c r="N33" s="278">
        <f t="shared" si="6"/>
        <v>0</v>
      </c>
      <c r="O33" s="281"/>
      <c r="P33" s="282"/>
      <c r="Q33" s="280"/>
      <c r="R33" s="278">
        <f t="shared" si="7"/>
        <v>0</v>
      </c>
      <c r="S33" s="417"/>
      <c r="U33" s="591"/>
      <c r="V33" s="592"/>
      <c r="W33" s="592"/>
      <c r="X33" s="592"/>
      <c r="Y33" s="592"/>
      <c r="Z33" s="592"/>
      <c r="AA33" s="593"/>
    </row>
    <row r="34" spans="1:27" x14ac:dyDescent="0.25">
      <c r="A34" s="489">
        <f t="shared" si="5"/>
        <v>23</v>
      </c>
      <c r="B34" s="49"/>
      <c r="C34" s="44"/>
      <c r="D34" s="30"/>
      <c r="E34" s="49"/>
      <c r="F34" s="44"/>
      <c r="G34" s="30"/>
      <c r="H34" s="68"/>
      <c r="J34" s="51">
        <f t="shared" si="4"/>
        <v>23</v>
      </c>
      <c r="K34" s="3"/>
      <c r="L34" s="276"/>
      <c r="M34" s="280"/>
      <c r="N34" s="278">
        <f t="shared" si="6"/>
        <v>0</v>
      </c>
      <c r="O34" s="281"/>
      <c r="P34" s="282"/>
      <c r="Q34" s="280"/>
      <c r="R34" s="278">
        <f t="shared" si="7"/>
        <v>0</v>
      </c>
      <c r="S34" s="417"/>
      <c r="U34" s="591"/>
      <c r="V34" s="592"/>
      <c r="W34" s="592"/>
      <c r="X34" s="592"/>
      <c r="Y34" s="592"/>
      <c r="Z34" s="592"/>
      <c r="AA34" s="593"/>
    </row>
    <row r="35" spans="1:27" ht="15.75" thickBot="1" x14ac:dyDescent="0.3">
      <c r="A35" s="489">
        <f t="shared" si="5"/>
        <v>24</v>
      </c>
      <c r="B35" s="50"/>
      <c r="C35" s="48"/>
      <c r="D35" s="32"/>
      <c r="E35" s="50"/>
      <c r="F35" s="48"/>
      <c r="G35" s="32"/>
      <c r="H35" s="68"/>
      <c r="J35" s="51">
        <f t="shared" si="4"/>
        <v>24</v>
      </c>
      <c r="K35" s="46"/>
      <c r="L35" s="276"/>
      <c r="M35" s="283"/>
      <c r="N35" s="284">
        <f t="shared" si="6"/>
        <v>0</v>
      </c>
      <c r="O35" s="285"/>
      <c r="P35" s="286"/>
      <c r="Q35" s="283"/>
      <c r="R35" s="278">
        <f t="shared" si="7"/>
        <v>0</v>
      </c>
      <c r="S35" s="417"/>
      <c r="U35" s="591"/>
      <c r="V35" s="592"/>
      <c r="W35" s="592"/>
      <c r="X35" s="592"/>
      <c r="Y35" s="592"/>
      <c r="Z35" s="592"/>
      <c r="AA35" s="593"/>
    </row>
    <row r="36" spans="1:27" ht="15.75" thickTop="1" x14ac:dyDescent="0.25">
      <c r="A36" s="490"/>
      <c r="B36" s="33" t="s">
        <v>30</v>
      </c>
      <c r="C36" s="34">
        <f>SUM(C24:C35)</f>
        <v>0</v>
      </c>
      <c r="D36" s="34"/>
      <c r="E36" s="8"/>
      <c r="F36" s="9">
        <f>SUM(F24:F35)</f>
        <v>0</v>
      </c>
      <c r="G36" s="9"/>
      <c r="H36" s="68"/>
      <c r="J36" s="146"/>
      <c r="K36" s="146" t="s">
        <v>30</v>
      </c>
      <c r="L36" s="287">
        <f>SUM(L24:L35)</f>
        <v>0</v>
      </c>
      <c r="M36" s="287"/>
      <c r="N36" s="288">
        <f>SUM(N24:N35)</f>
        <v>0</v>
      </c>
      <c r="O36" s="289"/>
      <c r="P36" s="287">
        <f>SUM(P24:P35)</f>
        <v>0</v>
      </c>
      <c r="Q36" s="287"/>
      <c r="R36" s="288">
        <f>SUM(R24:R35)</f>
        <v>0</v>
      </c>
      <c r="S36" s="417"/>
      <c r="U36" s="591"/>
      <c r="V36" s="592"/>
      <c r="W36" s="592"/>
      <c r="X36" s="592"/>
      <c r="Y36" s="592"/>
      <c r="Z36" s="592"/>
      <c r="AA36" s="593"/>
    </row>
    <row r="37" spans="1:27" x14ac:dyDescent="0.25">
      <c r="A37" s="491"/>
      <c r="B37" s="12"/>
      <c r="C37" s="14" t="s">
        <v>94</v>
      </c>
      <c r="D37" s="12"/>
      <c r="E37" s="72"/>
      <c r="F37" s="12"/>
      <c r="G37" s="12"/>
      <c r="H37" s="68"/>
      <c r="J37" s="422"/>
      <c r="K37" s="354"/>
      <c r="L37" s="434"/>
      <c r="M37" s="434"/>
      <c r="N37" s="434"/>
      <c r="O37" s="434"/>
      <c r="P37" s="434"/>
      <c r="Q37" s="434"/>
      <c r="R37" s="434"/>
      <c r="S37" s="417"/>
      <c r="U37" s="305"/>
      <c r="V37" s="305"/>
      <c r="W37" s="305"/>
      <c r="X37" s="305"/>
      <c r="Y37" s="305"/>
      <c r="Z37" s="305"/>
      <c r="AA37" s="305"/>
    </row>
    <row r="38" spans="1:27" x14ac:dyDescent="0.25">
      <c r="A38" s="492"/>
      <c r="B38" s="12"/>
      <c r="C38" s="29" t="s">
        <v>20</v>
      </c>
      <c r="D38" s="12"/>
      <c r="E38" s="64" t="s">
        <v>21</v>
      </c>
      <c r="F38" s="12"/>
      <c r="G38" s="12"/>
      <c r="H38" s="68"/>
      <c r="J38" s="435"/>
      <c r="K38" s="356" t="s">
        <v>100</v>
      </c>
      <c r="L38" s="436"/>
      <c r="M38" s="436"/>
      <c r="N38" s="436"/>
      <c r="O38" s="436"/>
      <c r="P38" s="436"/>
      <c r="Q38" s="436"/>
      <c r="R38" s="436"/>
      <c r="S38" s="417"/>
    </row>
    <row r="39" spans="1:27" x14ac:dyDescent="0.25">
      <c r="A39" s="455" t="s">
        <v>185</v>
      </c>
      <c r="B39" s="11" t="s">
        <v>34</v>
      </c>
      <c r="C39" s="11" t="s">
        <v>7</v>
      </c>
      <c r="D39" s="10"/>
      <c r="E39" s="11" t="s">
        <v>34</v>
      </c>
      <c r="F39" s="11" t="s">
        <v>7</v>
      </c>
      <c r="G39" s="10"/>
      <c r="H39" s="68"/>
      <c r="J39" s="191" t="s">
        <v>164</v>
      </c>
      <c r="K39" s="191" t="s">
        <v>34</v>
      </c>
      <c r="L39" s="191" t="s">
        <v>7</v>
      </c>
      <c r="M39" s="191"/>
      <c r="N39" s="222" t="s">
        <v>86</v>
      </c>
      <c r="O39" s="191" t="s">
        <v>34</v>
      </c>
      <c r="P39" s="191" t="s">
        <v>7</v>
      </c>
      <c r="Q39" s="191"/>
      <c r="R39" s="191" t="s">
        <v>86</v>
      </c>
      <c r="S39" s="417"/>
      <c r="U39" s="84" t="s">
        <v>122</v>
      </c>
    </row>
    <row r="40" spans="1:27" x14ac:dyDescent="0.25">
      <c r="A40" s="489">
        <f>A35+1</f>
        <v>25</v>
      </c>
      <c r="B40" s="49"/>
      <c r="C40" s="44"/>
      <c r="D40" s="30"/>
      <c r="E40" s="49"/>
      <c r="F40" s="44"/>
      <c r="G40" s="30"/>
      <c r="H40" s="68"/>
      <c r="J40" s="51">
        <f t="shared" ref="J40:J51" si="8">A40</f>
        <v>25</v>
      </c>
      <c r="K40" s="3"/>
      <c r="L40" s="276"/>
      <c r="M40" s="277"/>
      <c r="N40" s="278">
        <f t="shared" ref="N40:N51" si="9">L40-C40</f>
        <v>0</v>
      </c>
      <c r="O40" s="279"/>
      <c r="P40" s="276"/>
      <c r="Q40" s="277"/>
      <c r="R40" s="278">
        <f>P40-F40</f>
        <v>0</v>
      </c>
      <c r="S40" s="417"/>
      <c r="U40" s="591"/>
      <c r="V40" s="592"/>
      <c r="W40" s="592"/>
      <c r="X40" s="592"/>
      <c r="Y40" s="592"/>
      <c r="Z40" s="592"/>
      <c r="AA40" s="593"/>
    </row>
    <row r="41" spans="1:27" x14ac:dyDescent="0.25">
      <c r="A41" s="489">
        <f t="shared" ref="A41:A51" si="10">A40+1</f>
        <v>26</v>
      </c>
      <c r="B41" s="49"/>
      <c r="C41" s="44"/>
      <c r="D41" s="30"/>
      <c r="E41" s="49"/>
      <c r="F41" s="44"/>
      <c r="G41" s="30"/>
      <c r="H41" s="68"/>
      <c r="J41" s="51">
        <f t="shared" si="8"/>
        <v>26</v>
      </c>
      <c r="K41" s="3"/>
      <c r="L41" s="276"/>
      <c r="M41" s="277"/>
      <c r="N41" s="278">
        <f t="shared" si="9"/>
        <v>0</v>
      </c>
      <c r="O41" s="279"/>
      <c r="P41" s="276"/>
      <c r="Q41" s="277"/>
      <c r="R41" s="278">
        <f t="shared" ref="R41:R51" si="11">P41-F41</f>
        <v>0</v>
      </c>
      <c r="S41" s="417"/>
      <c r="U41" s="591"/>
      <c r="V41" s="592"/>
      <c r="W41" s="592"/>
      <c r="X41" s="592"/>
      <c r="Y41" s="592"/>
      <c r="Z41" s="592"/>
      <c r="AA41" s="593"/>
    </row>
    <row r="42" spans="1:27" x14ac:dyDescent="0.25">
      <c r="A42" s="489">
        <f t="shared" si="10"/>
        <v>27</v>
      </c>
      <c r="B42" s="49"/>
      <c r="C42" s="44"/>
      <c r="D42" s="30"/>
      <c r="E42" s="49"/>
      <c r="F42" s="44"/>
      <c r="G42" s="30"/>
      <c r="H42" s="68"/>
      <c r="J42" s="51">
        <f t="shared" si="8"/>
        <v>27</v>
      </c>
      <c r="K42" s="3"/>
      <c r="L42" s="276"/>
      <c r="M42" s="277"/>
      <c r="N42" s="278">
        <f t="shared" si="9"/>
        <v>0</v>
      </c>
      <c r="O42" s="279"/>
      <c r="P42" s="276"/>
      <c r="Q42" s="277"/>
      <c r="R42" s="278">
        <f t="shared" si="11"/>
        <v>0</v>
      </c>
      <c r="S42" s="417"/>
      <c r="U42" s="591"/>
      <c r="V42" s="592"/>
      <c r="W42" s="592"/>
      <c r="X42" s="592"/>
      <c r="Y42" s="592"/>
      <c r="Z42" s="592"/>
      <c r="AA42" s="593"/>
    </row>
    <row r="43" spans="1:27" x14ac:dyDescent="0.25">
      <c r="A43" s="489">
        <f t="shared" si="10"/>
        <v>28</v>
      </c>
      <c r="B43" s="49"/>
      <c r="C43" s="44"/>
      <c r="D43" s="30"/>
      <c r="E43" s="49"/>
      <c r="F43" s="44"/>
      <c r="G43" s="30"/>
      <c r="H43" s="68"/>
      <c r="J43" s="51">
        <f t="shared" si="8"/>
        <v>28</v>
      </c>
      <c r="K43" s="3"/>
      <c r="L43" s="276"/>
      <c r="M43" s="280"/>
      <c r="N43" s="278">
        <f t="shared" si="9"/>
        <v>0</v>
      </c>
      <c r="O43" s="281"/>
      <c r="P43" s="276"/>
      <c r="Q43" s="280"/>
      <c r="R43" s="278">
        <f t="shared" si="11"/>
        <v>0</v>
      </c>
      <c r="S43" s="417"/>
      <c r="U43" s="591"/>
      <c r="V43" s="592"/>
      <c r="W43" s="592"/>
      <c r="X43" s="592"/>
      <c r="Y43" s="592"/>
      <c r="Z43" s="592"/>
      <c r="AA43" s="593"/>
    </row>
    <row r="44" spans="1:27" x14ac:dyDescent="0.25">
      <c r="A44" s="489">
        <f t="shared" si="10"/>
        <v>29</v>
      </c>
      <c r="B44" s="49"/>
      <c r="C44" s="44"/>
      <c r="D44" s="30"/>
      <c r="E44" s="49"/>
      <c r="F44" s="44"/>
      <c r="G44" s="30"/>
      <c r="H44" s="68"/>
      <c r="J44" s="51">
        <f t="shared" si="8"/>
        <v>29</v>
      </c>
      <c r="K44" s="3"/>
      <c r="L44" s="276"/>
      <c r="M44" s="280"/>
      <c r="N44" s="278">
        <f t="shared" si="9"/>
        <v>0</v>
      </c>
      <c r="O44" s="281"/>
      <c r="P44" s="276"/>
      <c r="Q44" s="280"/>
      <c r="R44" s="278">
        <f t="shared" si="11"/>
        <v>0</v>
      </c>
      <c r="S44" s="417"/>
      <c r="U44" s="591"/>
      <c r="V44" s="592"/>
      <c r="W44" s="592"/>
      <c r="X44" s="592"/>
      <c r="Y44" s="592"/>
      <c r="Z44" s="592"/>
      <c r="AA44" s="593"/>
    </row>
    <row r="45" spans="1:27" x14ac:dyDescent="0.25">
      <c r="A45" s="489">
        <f t="shared" si="10"/>
        <v>30</v>
      </c>
      <c r="B45" s="49"/>
      <c r="C45" s="44"/>
      <c r="D45" s="30"/>
      <c r="E45" s="49"/>
      <c r="F45" s="44"/>
      <c r="G45" s="30"/>
      <c r="H45" s="68"/>
      <c r="J45" s="51">
        <f t="shared" si="8"/>
        <v>30</v>
      </c>
      <c r="K45" s="3"/>
      <c r="L45" s="276"/>
      <c r="M45" s="280"/>
      <c r="N45" s="278">
        <f t="shared" si="9"/>
        <v>0</v>
      </c>
      <c r="O45" s="281"/>
      <c r="P45" s="276"/>
      <c r="Q45" s="280"/>
      <c r="R45" s="278">
        <f t="shared" si="11"/>
        <v>0</v>
      </c>
      <c r="S45" s="417"/>
      <c r="U45" s="591"/>
      <c r="V45" s="592"/>
      <c r="W45" s="592"/>
      <c r="X45" s="592"/>
      <c r="Y45" s="592"/>
      <c r="Z45" s="592"/>
      <c r="AA45" s="593"/>
    </row>
    <row r="46" spans="1:27" x14ac:dyDescent="0.25">
      <c r="A46" s="489">
        <f t="shared" si="10"/>
        <v>31</v>
      </c>
      <c r="B46" s="49"/>
      <c r="C46" s="44"/>
      <c r="D46" s="30"/>
      <c r="E46" s="49"/>
      <c r="F46" s="44"/>
      <c r="G46" s="30"/>
      <c r="H46" s="68"/>
      <c r="J46" s="51">
        <f t="shared" si="8"/>
        <v>31</v>
      </c>
      <c r="K46" s="3"/>
      <c r="L46" s="276"/>
      <c r="M46" s="280"/>
      <c r="N46" s="278">
        <f t="shared" si="9"/>
        <v>0</v>
      </c>
      <c r="O46" s="281"/>
      <c r="P46" s="276"/>
      <c r="Q46" s="280"/>
      <c r="R46" s="278">
        <f t="shared" si="11"/>
        <v>0</v>
      </c>
      <c r="S46" s="417"/>
      <c r="U46" s="591"/>
      <c r="V46" s="592"/>
      <c r="W46" s="592"/>
      <c r="X46" s="592"/>
      <c r="Y46" s="592"/>
      <c r="Z46" s="592"/>
      <c r="AA46" s="593"/>
    </row>
    <row r="47" spans="1:27" x14ac:dyDescent="0.25">
      <c r="A47" s="489">
        <f t="shared" si="10"/>
        <v>32</v>
      </c>
      <c r="B47" s="49"/>
      <c r="C47" s="44"/>
      <c r="D47" s="30"/>
      <c r="E47" s="49"/>
      <c r="F47" s="44"/>
      <c r="G47" s="30"/>
      <c r="H47" s="68"/>
      <c r="J47" s="51">
        <f t="shared" si="8"/>
        <v>32</v>
      </c>
      <c r="K47" s="3"/>
      <c r="L47" s="276"/>
      <c r="M47" s="280"/>
      <c r="N47" s="278">
        <f t="shared" si="9"/>
        <v>0</v>
      </c>
      <c r="O47" s="281"/>
      <c r="P47" s="276"/>
      <c r="Q47" s="280"/>
      <c r="R47" s="278">
        <f t="shared" si="11"/>
        <v>0</v>
      </c>
      <c r="S47" s="417"/>
      <c r="U47" s="591"/>
      <c r="V47" s="592"/>
      <c r="W47" s="592"/>
      <c r="X47" s="592"/>
      <c r="Y47" s="592"/>
      <c r="Z47" s="592"/>
      <c r="AA47" s="593"/>
    </row>
    <row r="48" spans="1:27" x14ac:dyDescent="0.25">
      <c r="A48" s="489">
        <f t="shared" si="10"/>
        <v>33</v>
      </c>
      <c r="B48" s="49"/>
      <c r="C48" s="44"/>
      <c r="D48" s="30"/>
      <c r="E48" s="49"/>
      <c r="F48" s="44"/>
      <c r="G48" s="30"/>
      <c r="H48" s="68"/>
      <c r="J48" s="51">
        <f t="shared" si="8"/>
        <v>33</v>
      </c>
      <c r="K48" s="3"/>
      <c r="L48" s="276"/>
      <c r="M48" s="280"/>
      <c r="N48" s="278">
        <f t="shared" si="9"/>
        <v>0</v>
      </c>
      <c r="O48" s="281"/>
      <c r="P48" s="276"/>
      <c r="Q48" s="280"/>
      <c r="R48" s="278">
        <f t="shared" si="11"/>
        <v>0</v>
      </c>
      <c r="S48" s="417"/>
      <c r="U48" s="591"/>
      <c r="V48" s="592"/>
      <c r="W48" s="592"/>
      <c r="X48" s="592"/>
      <c r="Y48" s="592"/>
      <c r="Z48" s="592"/>
      <c r="AA48" s="593"/>
    </row>
    <row r="49" spans="1:27" x14ac:dyDescent="0.25">
      <c r="A49" s="489">
        <f t="shared" si="10"/>
        <v>34</v>
      </c>
      <c r="B49" s="49"/>
      <c r="C49" s="44"/>
      <c r="D49" s="30"/>
      <c r="E49" s="49"/>
      <c r="F49" s="44"/>
      <c r="G49" s="30"/>
      <c r="H49" s="68"/>
      <c r="J49" s="51">
        <f t="shared" si="8"/>
        <v>34</v>
      </c>
      <c r="K49" s="3"/>
      <c r="L49" s="276"/>
      <c r="M49" s="280"/>
      <c r="N49" s="278">
        <f t="shared" si="9"/>
        <v>0</v>
      </c>
      <c r="O49" s="281"/>
      <c r="P49" s="276"/>
      <c r="Q49" s="280"/>
      <c r="R49" s="278">
        <f t="shared" si="11"/>
        <v>0</v>
      </c>
      <c r="S49" s="417"/>
      <c r="U49" s="591"/>
      <c r="V49" s="592"/>
      <c r="W49" s="592"/>
      <c r="X49" s="592"/>
      <c r="Y49" s="592"/>
      <c r="Z49" s="592"/>
      <c r="AA49" s="593"/>
    </row>
    <row r="50" spans="1:27" x14ac:dyDescent="0.25">
      <c r="A50" s="489">
        <f t="shared" si="10"/>
        <v>35</v>
      </c>
      <c r="B50" s="49"/>
      <c r="C50" s="44"/>
      <c r="D50" s="30"/>
      <c r="E50" s="49"/>
      <c r="F50" s="44"/>
      <c r="G50" s="30"/>
      <c r="H50" s="68"/>
      <c r="J50" s="51">
        <f t="shared" si="8"/>
        <v>35</v>
      </c>
      <c r="K50" s="3"/>
      <c r="L50" s="276"/>
      <c r="M50" s="280"/>
      <c r="N50" s="278">
        <f t="shared" si="9"/>
        <v>0</v>
      </c>
      <c r="O50" s="281"/>
      <c r="P50" s="276"/>
      <c r="Q50" s="280"/>
      <c r="R50" s="278">
        <f t="shared" si="11"/>
        <v>0</v>
      </c>
      <c r="S50" s="417"/>
      <c r="U50" s="591"/>
      <c r="V50" s="592"/>
      <c r="W50" s="592"/>
      <c r="X50" s="592"/>
      <c r="Y50" s="592"/>
      <c r="Z50" s="592"/>
      <c r="AA50" s="593"/>
    </row>
    <row r="51" spans="1:27" ht="15.75" thickBot="1" x14ac:dyDescent="0.3">
      <c r="A51" s="489">
        <f t="shared" si="10"/>
        <v>36</v>
      </c>
      <c r="B51" s="50"/>
      <c r="C51" s="48"/>
      <c r="D51" s="32"/>
      <c r="E51" s="50"/>
      <c r="F51" s="48"/>
      <c r="G51" s="32"/>
      <c r="H51" s="68"/>
      <c r="J51" s="51">
        <f t="shared" si="8"/>
        <v>36</v>
      </c>
      <c r="K51" s="46"/>
      <c r="L51" s="276"/>
      <c r="M51" s="283"/>
      <c r="N51" s="284">
        <f t="shared" si="9"/>
        <v>0</v>
      </c>
      <c r="O51" s="285"/>
      <c r="P51" s="276"/>
      <c r="Q51" s="283"/>
      <c r="R51" s="278">
        <f t="shared" si="11"/>
        <v>0</v>
      </c>
      <c r="S51" s="417"/>
      <c r="U51" s="591"/>
      <c r="V51" s="592"/>
      <c r="W51" s="592"/>
      <c r="X51" s="592"/>
      <c r="Y51" s="592"/>
      <c r="Z51" s="592"/>
      <c r="AA51" s="593"/>
    </row>
    <row r="52" spans="1:27" ht="15.75" thickTop="1" x14ac:dyDescent="0.25">
      <c r="A52" s="490"/>
      <c r="B52" s="23" t="s">
        <v>30</v>
      </c>
      <c r="C52" s="34">
        <f>SUM(C40:C51)</f>
        <v>0</v>
      </c>
      <c r="D52" s="34"/>
      <c r="E52" s="8"/>
      <c r="F52" s="9">
        <f>SUM(F40:F51)</f>
        <v>0</v>
      </c>
      <c r="G52" s="9"/>
      <c r="H52" s="68"/>
      <c r="J52" s="146"/>
      <c r="K52" s="146" t="s">
        <v>30</v>
      </c>
      <c r="L52" s="287">
        <f>SUM(L40:L51)</f>
        <v>0</v>
      </c>
      <c r="M52" s="287"/>
      <c r="N52" s="288">
        <f>SUM(N40:N51)</f>
        <v>0</v>
      </c>
      <c r="O52" s="289"/>
      <c r="P52" s="287">
        <f>SUM(P40:P51)</f>
        <v>0</v>
      </c>
      <c r="Q52" s="287"/>
      <c r="R52" s="288">
        <f>SUM(R40:R51)</f>
        <v>0</v>
      </c>
      <c r="S52" s="417"/>
      <c r="U52" s="591"/>
      <c r="V52" s="592"/>
      <c r="W52" s="592"/>
      <c r="X52" s="592"/>
      <c r="Y52" s="592"/>
      <c r="Z52" s="592"/>
      <c r="AA52" s="593"/>
    </row>
    <row r="53" spans="1:27" x14ac:dyDescent="0.25">
      <c r="A53" s="491"/>
      <c r="B53" s="12"/>
      <c r="C53" s="14" t="s">
        <v>123</v>
      </c>
      <c r="D53" s="12"/>
      <c r="E53" s="72"/>
      <c r="F53" s="12"/>
      <c r="G53" s="12"/>
      <c r="H53" s="68"/>
      <c r="J53" s="422"/>
      <c r="K53" s="354"/>
      <c r="L53" s="434"/>
      <c r="M53" s="434"/>
      <c r="N53" s="434"/>
      <c r="O53" s="434"/>
      <c r="P53" s="434"/>
      <c r="Q53" s="434"/>
      <c r="R53" s="434"/>
      <c r="S53" s="417"/>
      <c r="U53" s="305"/>
      <c r="V53" s="305"/>
      <c r="W53" s="305"/>
      <c r="X53" s="305"/>
      <c r="Y53" s="305"/>
      <c r="Z53" s="305"/>
      <c r="AA53" s="305"/>
    </row>
    <row r="54" spans="1:27" x14ac:dyDescent="0.25">
      <c r="A54" s="492"/>
      <c r="B54" s="12"/>
      <c r="C54" s="29" t="s">
        <v>20</v>
      </c>
      <c r="D54" s="12"/>
      <c r="E54" s="64" t="s">
        <v>21</v>
      </c>
      <c r="F54" s="12"/>
      <c r="G54" s="12"/>
      <c r="H54" s="68"/>
      <c r="J54" s="435"/>
      <c r="K54" s="356" t="s">
        <v>124</v>
      </c>
      <c r="L54" s="436"/>
      <c r="M54" s="436"/>
      <c r="N54" s="436"/>
      <c r="O54" s="436"/>
      <c r="P54" s="436"/>
      <c r="Q54" s="436"/>
      <c r="R54" s="436"/>
      <c r="S54" s="417"/>
    </row>
    <row r="55" spans="1:27" x14ac:dyDescent="0.25">
      <c r="A55" s="455" t="s">
        <v>185</v>
      </c>
      <c r="B55" s="11" t="s">
        <v>34</v>
      </c>
      <c r="C55" s="11" t="s">
        <v>7</v>
      </c>
      <c r="D55" s="10"/>
      <c r="E55" s="11" t="s">
        <v>34</v>
      </c>
      <c r="F55" s="11" t="s">
        <v>7</v>
      </c>
      <c r="G55" s="10"/>
      <c r="H55" s="68"/>
      <c r="J55" s="191" t="s">
        <v>164</v>
      </c>
      <c r="K55" s="191" t="s">
        <v>34</v>
      </c>
      <c r="L55" s="191" t="s">
        <v>7</v>
      </c>
      <c r="M55" s="191"/>
      <c r="N55" s="222" t="s">
        <v>86</v>
      </c>
      <c r="O55" s="191" t="s">
        <v>34</v>
      </c>
      <c r="P55" s="191" t="s">
        <v>7</v>
      </c>
      <c r="Q55" s="191"/>
      <c r="R55" s="191" t="s">
        <v>86</v>
      </c>
      <c r="S55" s="417"/>
      <c r="U55" s="84" t="s">
        <v>122</v>
      </c>
    </row>
    <row r="56" spans="1:27" x14ac:dyDescent="0.25">
      <c r="A56" s="489">
        <f>A51+1</f>
        <v>37</v>
      </c>
      <c r="B56" s="49"/>
      <c r="C56" s="44"/>
      <c r="D56" s="30"/>
      <c r="E56" s="49"/>
      <c r="F56" s="44"/>
      <c r="G56" s="30"/>
      <c r="H56" s="68"/>
      <c r="J56" s="51">
        <f t="shared" ref="J56:J67" si="12">A56</f>
        <v>37</v>
      </c>
      <c r="K56" s="3"/>
      <c r="L56" s="276"/>
      <c r="M56" s="277"/>
      <c r="N56" s="278">
        <f t="shared" ref="N56:N67" si="13">L56-C56</f>
        <v>0</v>
      </c>
      <c r="O56" s="279"/>
      <c r="P56" s="276"/>
      <c r="Q56" s="277"/>
      <c r="R56" s="278">
        <f>P56-F56</f>
        <v>0</v>
      </c>
      <c r="S56" s="417"/>
      <c r="U56" s="591"/>
      <c r="V56" s="592"/>
      <c r="W56" s="592"/>
      <c r="X56" s="592"/>
      <c r="Y56" s="592"/>
      <c r="Z56" s="592"/>
      <c r="AA56" s="593"/>
    </row>
    <row r="57" spans="1:27" x14ac:dyDescent="0.25">
      <c r="A57" s="489">
        <f t="shared" ref="A57:A67" si="14">A56+1</f>
        <v>38</v>
      </c>
      <c r="B57" s="49"/>
      <c r="C57" s="44"/>
      <c r="D57" s="30"/>
      <c r="E57" s="49"/>
      <c r="F57" s="44"/>
      <c r="G57" s="30"/>
      <c r="H57" s="68"/>
      <c r="J57" s="51">
        <f t="shared" si="12"/>
        <v>38</v>
      </c>
      <c r="K57" s="3"/>
      <c r="L57" s="276"/>
      <c r="M57" s="277"/>
      <c r="N57" s="278">
        <f t="shared" si="13"/>
        <v>0</v>
      </c>
      <c r="O57" s="279"/>
      <c r="P57" s="276"/>
      <c r="Q57" s="277"/>
      <c r="R57" s="278">
        <f t="shared" ref="R57:R67" si="15">P57-F57</f>
        <v>0</v>
      </c>
      <c r="S57" s="417"/>
      <c r="U57" s="591"/>
      <c r="V57" s="592"/>
      <c r="W57" s="592"/>
      <c r="X57" s="592"/>
      <c r="Y57" s="592"/>
      <c r="Z57" s="592"/>
      <c r="AA57" s="593"/>
    </row>
    <row r="58" spans="1:27" x14ac:dyDescent="0.25">
      <c r="A58" s="489">
        <f t="shared" si="14"/>
        <v>39</v>
      </c>
      <c r="B58" s="49"/>
      <c r="C58" s="44"/>
      <c r="D58" s="30"/>
      <c r="E58" s="49"/>
      <c r="F58" s="44"/>
      <c r="G58" s="30"/>
      <c r="H58" s="68"/>
      <c r="J58" s="51">
        <f t="shared" si="12"/>
        <v>39</v>
      </c>
      <c r="K58" s="3"/>
      <c r="L58" s="276"/>
      <c r="M58" s="277"/>
      <c r="N58" s="278">
        <f t="shared" si="13"/>
        <v>0</v>
      </c>
      <c r="O58" s="279"/>
      <c r="P58" s="276"/>
      <c r="Q58" s="277"/>
      <c r="R58" s="278">
        <f t="shared" si="15"/>
        <v>0</v>
      </c>
      <c r="S58" s="417"/>
      <c r="U58" s="591"/>
      <c r="V58" s="592"/>
      <c r="W58" s="592"/>
      <c r="X58" s="592"/>
      <c r="Y58" s="592"/>
      <c r="Z58" s="592"/>
      <c r="AA58" s="593"/>
    </row>
    <row r="59" spans="1:27" x14ac:dyDescent="0.25">
      <c r="A59" s="489">
        <f t="shared" si="14"/>
        <v>40</v>
      </c>
      <c r="B59" s="49"/>
      <c r="C59" s="44"/>
      <c r="D59" s="30"/>
      <c r="E59" s="49"/>
      <c r="F59" s="44"/>
      <c r="G59" s="30"/>
      <c r="H59" s="68"/>
      <c r="J59" s="51">
        <f t="shared" si="12"/>
        <v>40</v>
      </c>
      <c r="K59" s="3"/>
      <c r="L59" s="276"/>
      <c r="M59" s="280"/>
      <c r="N59" s="278">
        <f t="shared" si="13"/>
        <v>0</v>
      </c>
      <c r="O59" s="281"/>
      <c r="P59" s="276"/>
      <c r="Q59" s="280"/>
      <c r="R59" s="278">
        <f t="shared" si="15"/>
        <v>0</v>
      </c>
      <c r="S59" s="417"/>
      <c r="U59" s="591"/>
      <c r="V59" s="592"/>
      <c r="W59" s="592"/>
      <c r="X59" s="592"/>
      <c r="Y59" s="592"/>
      <c r="Z59" s="592"/>
      <c r="AA59" s="593"/>
    </row>
    <row r="60" spans="1:27" x14ac:dyDescent="0.25">
      <c r="A60" s="489">
        <f t="shared" si="14"/>
        <v>41</v>
      </c>
      <c r="B60" s="49"/>
      <c r="C60" s="44"/>
      <c r="D60" s="30"/>
      <c r="E60" s="49"/>
      <c r="F60" s="44"/>
      <c r="G60" s="30"/>
      <c r="H60" s="68"/>
      <c r="J60" s="51">
        <f t="shared" si="12"/>
        <v>41</v>
      </c>
      <c r="K60" s="3"/>
      <c r="L60" s="276"/>
      <c r="M60" s="280"/>
      <c r="N60" s="278">
        <f t="shared" si="13"/>
        <v>0</v>
      </c>
      <c r="O60" s="281"/>
      <c r="P60" s="276"/>
      <c r="Q60" s="280"/>
      <c r="R60" s="278">
        <f t="shared" si="15"/>
        <v>0</v>
      </c>
      <c r="S60" s="417"/>
      <c r="U60" s="591"/>
      <c r="V60" s="592"/>
      <c r="W60" s="592"/>
      <c r="X60" s="592"/>
      <c r="Y60" s="592"/>
      <c r="Z60" s="592"/>
      <c r="AA60" s="593"/>
    </row>
    <row r="61" spans="1:27" x14ac:dyDescent="0.25">
      <c r="A61" s="489">
        <f t="shared" si="14"/>
        <v>42</v>
      </c>
      <c r="B61" s="49"/>
      <c r="C61" s="44"/>
      <c r="D61" s="30"/>
      <c r="E61" s="49"/>
      <c r="F61" s="44"/>
      <c r="G61" s="30"/>
      <c r="H61" s="68"/>
      <c r="J61" s="51">
        <f t="shared" si="12"/>
        <v>42</v>
      </c>
      <c r="K61" s="3"/>
      <c r="L61" s="276"/>
      <c r="M61" s="280"/>
      <c r="N61" s="278">
        <f t="shared" si="13"/>
        <v>0</v>
      </c>
      <c r="O61" s="281"/>
      <c r="P61" s="276"/>
      <c r="Q61" s="280"/>
      <c r="R61" s="278">
        <f t="shared" si="15"/>
        <v>0</v>
      </c>
      <c r="S61" s="417"/>
      <c r="U61" s="591"/>
      <c r="V61" s="592"/>
      <c r="W61" s="592"/>
      <c r="X61" s="592"/>
      <c r="Y61" s="592"/>
      <c r="Z61" s="592"/>
      <c r="AA61" s="593"/>
    </row>
    <row r="62" spans="1:27" x14ac:dyDescent="0.25">
      <c r="A62" s="489">
        <f t="shared" si="14"/>
        <v>43</v>
      </c>
      <c r="B62" s="49"/>
      <c r="C62" s="44"/>
      <c r="D62" s="30"/>
      <c r="E62" s="49"/>
      <c r="F62" s="44"/>
      <c r="G62" s="30"/>
      <c r="H62" s="68"/>
      <c r="J62" s="51">
        <f t="shared" si="12"/>
        <v>43</v>
      </c>
      <c r="K62" s="3"/>
      <c r="L62" s="276"/>
      <c r="M62" s="280"/>
      <c r="N62" s="278">
        <f t="shared" si="13"/>
        <v>0</v>
      </c>
      <c r="O62" s="281"/>
      <c r="P62" s="276"/>
      <c r="Q62" s="280"/>
      <c r="R62" s="278">
        <f t="shared" si="15"/>
        <v>0</v>
      </c>
      <c r="S62" s="417"/>
      <c r="U62" s="591"/>
      <c r="V62" s="592"/>
      <c r="W62" s="592"/>
      <c r="X62" s="592"/>
      <c r="Y62" s="592"/>
      <c r="Z62" s="592"/>
      <c r="AA62" s="593"/>
    </row>
    <row r="63" spans="1:27" x14ac:dyDescent="0.25">
      <c r="A63" s="489">
        <f t="shared" si="14"/>
        <v>44</v>
      </c>
      <c r="B63" s="49"/>
      <c r="C63" s="44"/>
      <c r="D63" s="30"/>
      <c r="E63" s="49"/>
      <c r="F63" s="44"/>
      <c r="G63" s="30"/>
      <c r="H63" s="68"/>
      <c r="J63" s="51">
        <f t="shared" si="12"/>
        <v>44</v>
      </c>
      <c r="K63" s="3"/>
      <c r="L63" s="276"/>
      <c r="M63" s="280"/>
      <c r="N63" s="278">
        <f t="shared" si="13"/>
        <v>0</v>
      </c>
      <c r="O63" s="281"/>
      <c r="P63" s="276"/>
      <c r="Q63" s="280"/>
      <c r="R63" s="278">
        <f t="shared" si="15"/>
        <v>0</v>
      </c>
      <c r="S63" s="417"/>
      <c r="U63" s="591"/>
      <c r="V63" s="592"/>
      <c r="W63" s="592"/>
      <c r="X63" s="592"/>
      <c r="Y63" s="592"/>
      <c r="Z63" s="592"/>
      <c r="AA63" s="593"/>
    </row>
    <row r="64" spans="1:27" x14ac:dyDescent="0.25">
      <c r="A64" s="489">
        <f t="shared" si="14"/>
        <v>45</v>
      </c>
      <c r="B64" s="49"/>
      <c r="C64" s="44"/>
      <c r="D64" s="30"/>
      <c r="E64" s="49"/>
      <c r="F64" s="44"/>
      <c r="G64" s="30"/>
      <c r="H64" s="68"/>
      <c r="J64" s="51">
        <f t="shared" si="12"/>
        <v>45</v>
      </c>
      <c r="K64" s="3"/>
      <c r="L64" s="276"/>
      <c r="M64" s="280"/>
      <c r="N64" s="278">
        <f t="shared" si="13"/>
        <v>0</v>
      </c>
      <c r="O64" s="281"/>
      <c r="P64" s="276"/>
      <c r="Q64" s="280"/>
      <c r="R64" s="278">
        <f t="shared" si="15"/>
        <v>0</v>
      </c>
      <c r="S64" s="417"/>
      <c r="U64" s="591"/>
      <c r="V64" s="592"/>
      <c r="W64" s="592"/>
      <c r="X64" s="592"/>
      <c r="Y64" s="592"/>
      <c r="Z64" s="592"/>
      <c r="AA64" s="593"/>
    </row>
    <row r="65" spans="1:27" x14ac:dyDescent="0.25">
      <c r="A65" s="489">
        <f t="shared" si="14"/>
        <v>46</v>
      </c>
      <c r="B65" s="49"/>
      <c r="C65" s="44"/>
      <c r="D65" s="30"/>
      <c r="E65" s="49"/>
      <c r="F65" s="44"/>
      <c r="G65" s="30"/>
      <c r="H65" s="68"/>
      <c r="J65" s="51">
        <f t="shared" si="12"/>
        <v>46</v>
      </c>
      <c r="K65" s="3"/>
      <c r="L65" s="276"/>
      <c r="M65" s="280"/>
      <c r="N65" s="278">
        <f t="shared" si="13"/>
        <v>0</v>
      </c>
      <c r="O65" s="281"/>
      <c r="P65" s="276"/>
      <c r="Q65" s="280"/>
      <c r="R65" s="278">
        <f t="shared" si="15"/>
        <v>0</v>
      </c>
      <c r="S65" s="417"/>
      <c r="U65" s="591"/>
      <c r="V65" s="592"/>
      <c r="W65" s="592"/>
      <c r="X65" s="592"/>
      <c r="Y65" s="592"/>
      <c r="Z65" s="592"/>
      <c r="AA65" s="593"/>
    </row>
    <row r="66" spans="1:27" x14ac:dyDescent="0.25">
      <c r="A66" s="489">
        <f t="shared" si="14"/>
        <v>47</v>
      </c>
      <c r="B66" s="49"/>
      <c r="C66" s="44"/>
      <c r="D66" s="30"/>
      <c r="E66" s="49"/>
      <c r="F66" s="44"/>
      <c r="G66" s="30"/>
      <c r="H66" s="68"/>
      <c r="J66" s="51">
        <f t="shared" si="12"/>
        <v>47</v>
      </c>
      <c r="K66" s="46"/>
      <c r="L66" s="276"/>
      <c r="M66" s="283"/>
      <c r="N66" s="290">
        <f t="shared" si="13"/>
        <v>0</v>
      </c>
      <c r="O66" s="285"/>
      <c r="P66" s="276"/>
      <c r="Q66" s="283"/>
      <c r="R66" s="278">
        <f t="shared" si="15"/>
        <v>0</v>
      </c>
      <c r="S66" s="417"/>
      <c r="U66" s="591"/>
      <c r="V66" s="592"/>
      <c r="W66" s="592"/>
      <c r="X66" s="592"/>
      <c r="Y66" s="592"/>
      <c r="Z66" s="592"/>
      <c r="AA66" s="593"/>
    </row>
    <row r="67" spans="1:27" ht="15.75" thickBot="1" x14ac:dyDescent="0.3">
      <c r="A67" s="493">
        <f t="shared" si="14"/>
        <v>48</v>
      </c>
      <c r="B67" s="50"/>
      <c r="C67" s="48"/>
      <c r="D67" s="32"/>
      <c r="E67" s="50"/>
      <c r="F67" s="48"/>
      <c r="G67" s="32"/>
      <c r="H67" s="68"/>
      <c r="J67" s="51">
        <f t="shared" si="12"/>
        <v>48</v>
      </c>
      <c r="K67" s="46"/>
      <c r="L67" s="276"/>
      <c r="M67" s="283"/>
      <c r="N67" s="284">
        <f t="shared" si="13"/>
        <v>0</v>
      </c>
      <c r="O67" s="285"/>
      <c r="P67" s="276"/>
      <c r="Q67" s="283"/>
      <c r="R67" s="278">
        <f t="shared" si="15"/>
        <v>0</v>
      </c>
      <c r="S67" s="417"/>
      <c r="U67" s="591"/>
      <c r="V67" s="592"/>
      <c r="W67" s="592"/>
      <c r="X67" s="592"/>
      <c r="Y67" s="592"/>
      <c r="Z67" s="592"/>
      <c r="AA67" s="593"/>
    </row>
    <row r="68" spans="1:27" ht="15.75" thickTop="1" x14ac:dyDescent="0.25">
      <c r="A68" s="494"/>
      <c r="B68" s="23" t="s">
        <v>30</v>
      </c>
      <c r="C68" s="34">
        <f>SUM(C56:C67)</f>
        <v>0</v>
      </c>
      <c r="D68" s="34"/>
      <c r="E68" s="8"/>
      <c r="F68" s="9">
        <f>SUM(F56:F67)</f>
        <v>0</v>
      </c>
      <c r="G68" s="9"/>
      <c r="H68" s="68"/>
      <c r="J68" s="437"/>
      <c r="K68" s="146" t="s">
        <v>30</v>
      </c>
      <c r="L68" s="148">
        <f>SUM(L56:L67)</f>
        <v>0</v>
      </c>
      <c r="M68" s="147"/>
      <c r="N68" s="148">
        <f>SUM(N56:N67)</f>
        <v>0</v>
      </c>
      <c r="O68" s="149"/>
      <c r="P68" s="148">
        <f>SUM(P56:P67)</f>
        <v>0</v>
      </c>
      <c r="Q68" s="147"/>
      <c r="R68" s="148">
        <f>SUM(R56:R67)</f>
        <v>0</v>
      </c>
      <c r="S68" s="417"/>
      <c r="U68" s="591"/>
      <c r="V68" s="592"/>
      <c r="W68" s="592"/>
      <c r="X68" s="592"/>
      <c r="Y68" s="592"/>
      <c r="Z68" s="592"/>
      <c r="AA68" s="593"/>
    </row>
    <row r="69" spans="1:27" x14ac:dyDescent="0.25">
      <c r="A69" s="492"/>
      <c r="B69" s="143"/>
      <c r="C69" s="229"/>
      <c r="D69" s="143"/>
      <c r="E69" s="229"/>
      <c r="F69" s="143"/>
      <c r="G69" s="143"/>
      <c r="H69" s="99"/>
      <c r="J69" s="388"/>
      <c r="K69" s="389"/>
      <c r="L69" s="389"/>
      <c r="M69" s="389"/>
      <c r="N69" s="389"/>
      <c r="O69" s="389"/>
      <c r="P69" s="389"/>
      <c r="Q69" s="389"/>
      <c r="R69" s="389"/>
      <c r="S69" s="363"/>
      <c r="U69" s="591"/>
      <c r="V69" s="592"/>
      <c r="W69" s="592"/>
      <c r="X69" s="592"/>
      <c r="Y69" s="592"/>
      <c r="Z69" s="592"/>
      <c r="AA69" s="593"/>
    </row>
  </sheetData>
  <sheetProtection algorithmName="SHA-512" hashValue="l3kxbbRAbj7Z0IG4ggl9Vwk07HL/MVjjJABwZHkzRzwxLKkoa2/3/ZWvWjRnZylxX7I0tpdDZbKzpuFP9QjODQ==" saltValue="VF+NzRUkGHf/8TPmJvD+ww==" spinCount="100000" sheet="1" objects="1" scenarios="1"/>
  <mergeCells count="57">
    <mergeCell ref="B1:H1"/>
    <mergeCell ref="U56:AA56"/>
    <mergeCell ref="U57:AA57"/>
    <mergeCell ref="U58:AA58"/>
    <mergeCell ref="U59:AA59"/>
    <mergeCell ref="U48:AA48"/>
    <mergeCell ref="U49:AA49"/>
    <mergeCell ref="U50:AA50"/>
    <mergeCell ref="U51:AA51"/>
    <mergeCell ref="U52:AA52"/>
    <mergeCell ref="U43:AA43"/>
    <mergeCell ref="U44:AA44"/>
    <mergeCell ref="U45:AA45"/>
    <mergeCell ref="U46:AA46"/>
    <mergeCell ref="U47:AA47"/>
    <mergeCell ref="U36:AA36"/>
    <mergeCell ref="U60:AA60"/>
    <mergeCell ref="U66:AA66"/>
    <mergeCell ref="U67:AA67"/>
    <mergeCell ref="U68:AA68"/>
    <mergeCell ref="U69:AA69"/>
    <mergeCell ref="U61:AA61"/>
    <mergeCell ref="U62:AA62"/>
    <mergeCell ref="U63:AA63"/>
    <mergeCell ref="U64:AA64"/>
    <mergeCell ref="U65:AA65"/>
    <mergeCell ref="U40:AA40"/>
    <mergeCell ref="U41:AA41"/>
    <mergeCell ref="U42:AA42"/>
    <mergeCell ref="U31:AA31"/>
    <mergeCell ref="U32:AA32"/>
    <mergeCell ref="U33:AA33"/>
    <mergeCell ref="U34:AA34"/>
    <mergeCell ref="U35:AA35"/>
    <mergeCell ref="U26:AA26"/>
    <mergeCell ref="U27:AA27"/>
    <mergeCell ref="U28:AA28"/>
    <mergeCell ref="U29:AA29"/>
    <mergeCell ref="U30:AA30"/>
    <mergeCell ref="U24:AA24"/>
    <mergeCell ref="U25:AA25"/>
    <mergeCell ref="U14:AA14"/>
    <mergeCell ref="U15:AA15"/>
    <mergeCell ref="U16:AA16"/>
    <mergeCell ref="U17:AA17"/>
    <mergeCell ref="U18:AA18"/>
    <mergeCell ref="U11:AA11"/>
    <mergeCell ref="U12:AA12"/>
    <mergeCell ref="U13:AA13"/>
    <mergeCell ref="U19:AA19"/>
    <mergeCell ref="U20:AA20"/>
    <mergeCell ref="B2:G2"/>
    <mergeCell ref="U7:AA7"/>
    <mergeCell ref="U8:AA8"/>
    <mergeCell ref="U9:AA9"/>
    <mergeCell ref="U10:AA10"/>
    <mergeCell ref="K2:S2"/>
  </mergeCells>
  <pageMargins left="0.7" right="0.7" top="0.75" bottom="0.75" header="0.3" footer="0.3"/>
  <pageSetup orientation="portrait" r:id="rId1"/>
  <headerFooter>
    <oddHeader>&amp;CBox 10a: Normal Repair And Maintenance Worksheet (Base Year)</oddHeader>
  </headerFooter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5"/>
  <sheetViews>
    <sheetView workbookViewId="0">
      <selection activeCell="G2" sqref="G1:T1048576"/>
    </sheetView>
  </sheetViews>
  <sheetFormatPr defaultRowHeight="15" x14ac:dyDescent="0.25"/>
  <cols>
    <col min="1" max="1" width="9" customWidth="1"/>
    <col min="2" max="2" width="47.5703125" customWidth="1"/>
    <col min="3" max="3" width="13.28515625" customWidth="1"/>
    <col min="7" max="7" width="0" hidden="1" customWidth="1"/>
    <col min="8" max="8" width="37" hidden="1" customWidth="1"/>
    <col min="9" max="9" width="14.42578125" hidden="1" customWidth="1"/>
    <col min="10" max="10" width="17" hidden="1" customWidth="1"/>
    <col min="11" max="20" width="0" hidden="1" customWidth="1"/>
  </cols>
  <sheetData>
    <row r="1" spans="1:19" ht="15.75" x14ac:dyDescent="0.25">
      <c r="A1" s="74"/>
      <c r="B1" s="98" t="s">
        <v>216</v>
      </c>
      <c r="C1" s="65"/>
      <c r="D1" s="67"/>
      <c r="G1" s="621"/>
      <c r="H1" s="622"/>
      <c r="I1" s="622"/>
      <c r="J1" s="622"/>
      <c r="K1" s="622"/>
      <c r="L1" s="354"/>
      <c r="M1" s="354"/>
      <c r="N1" s="354"/>
      <c r="O1" s="354"/>
      <c r="P1" s="354"/>
      <c r="Q1" s="354"/>
      <c r="R1" s="354"/>
      <c r="S1" s="355"/>
    </row>
    <row r="2" spans="1:19" ht="24" customHeight="1" x14ac:dyDescent="0.25">
      <c r="A2" s="62" t="s">
        <v>162</v>
      </c>
      <c r="B2" s="35"/>
      <c r="C2" s="12"/>
      <c r="D2" s="68"/>
      <c r="G2" s="439"/>
      <c r="H2" s="623" t="s">
        <v>33</v>
      </c>
      <c r="I2" s="624"/>
      <c r="J2" s="624"/>
      <c r="K2" s="624"/>
      <c r="L2" s="624"/>
      <c r="M2" s="416"/>
      <c r="N2" s="416"/>
      <c r="O2" s="416"/>
      <c r="P2" s="416"/>
      <c r="Q2" s="416"/>
      <c r="R2" s="416"/>
      <c r="S2" s="417"/>
    </row>
    <row r="3" spans="1:19" ht="18.75" customHeight="1" x14ac:dyDescent="0.25">
      <c r="A3" s="94"/>
      <c r="B3" s="29" t="s">
        <v>20</v>
      </c>
      <c r="C3" s="29"/>
      <c r="D3" s="68"/>
      <c r="G3" s="440"/>
      <c r="H3" s="441" t="s">
        <v>20</v>
      </c>
      <c r="I3" s="442"/>
      <c r="J3" s="442"/>
      <c r="K3" s="395"/>
      <c r="L3" s="362"/>
      <c r="M3" s="362"/>
      <c r="N3" s="362"/>
      <c r="O3" s="362"/>
      <c r="P3" s="362"/>
      <c r="Q3" s="362"/>
      <c r="R3" s="362"/>
      <c r="S3" s="363"/>
    </row>
    <row r="4" spans="1:19" ht="31.5" customHeight="1" x14ac:dyDescent="0.25">
      <c r="A4" s="11" t="s">
        <v>188</v>
      </c>
      <c r="B4" s="10" t="s">
        <v>13</v>
      </c>
      <c r="C4" s="11" t="s">
        <v>7</v>
      </c>
      <c r="D4" s="68"/>
      <c r="G4" s="220" t="s">
        <v>8</v>
      </c>
      <c r="H4" s="308" t="s">
        <v>13</v>
      </c>
      <c r="I4" s="220" t="s">
        <v>7</v>
      </c>
      <c r="J4" s="220" t="s">
        <v>86</v>
      </c>
      <c r="K4" s="392"/>
      <c r="L4" s="161"/>
      <c r="M4" s="84" t="s">
        <v>122</v>
      </c>
    </row>
    <row r="5" spans="1:19" x14ac:dyDescent="0.25">
      <c r="A5" s="495">
        <v>1</v>
      </c>
      <c r="B5" s="507"/>
      <c r="C5" s="4"/>
      <c r="D5" s="68"/>
      <c r="E5" s="83"/>
      <c r="G5" s="51">
        <f>A5</f>
        <v>1</v>
      </c>
      <c r="H5" s="3"/>
      <c r="I5" s="3"/>
      <c r="J5" s="80">
        <f t="shared" ref="J5:J31" si="0">I5-C5</f>
        <v>0</v>
      </c>
      <c r="K5" s="391"/>
      <c r="L5" s="193"/>
      <c r="M5" s="552"/>
      <c r="N5" s="553"/>
      <c r="O5" s="553"/>
      <c r="P5" s="553"/>
      <c r="Q5" s="553"/>
      <c r="R5" s="553"/>
      <c r="S5" s="554"/>
    </row>
    <row r="6" spans="1:19" x14ac:dyDescent="0.25">
      <c r="A6" s="495">
        <f>A5+1</f>
        <v>2</v>
      </c>
      <c r="B6" s="3"/>
      <c r="C6" s="4"/>
      <c r="D6" s="68"/>
      <c r="G6" s="51">
        <f t="shared" ref="G6:G31" si="1">A6</f>
        <v>2</v>
      </c>
      <c r="H6" s="3"/>
      <c r="I6" s="3"/>
      <c r="J6" s="80">
        <f t="shared" si="0"/>
        <v>0</v>
      </c>
      <c r="K6" s="391"/>
      <c r="L6" s="193"/>
      <c r="M6" s="552"/>
      <c r="N6" s="553"/>
      <c r="O6" s="553"/>
      <c r="P6" s="553"/>
      <c r="Q6" s="553"/>
      <c r="R6" s="553"/>
      <c r="S6" s="554"/>
    </row>
    <row r="7" spans="1:19" x14ac:dyDescent="0.25">
      <c r="A7" s="495">
        <f t="shared" ref="A7:A31" si="2">A6+1</f>
        <v>3</v>
      </c>
      <c r="B7" s="3"/>
      <c r="C7" s="4"/>
      <c r="D7" s="68"/>
      <c r="G7" s="51">
        <f t="shared" si="1"/>
        <v>3</v>
      </c>
      <c r="H7" s="3"/>
      <c r="I7" s="3"/>
      <c r="J7" s="80">
        <f t="shared" si="0"/>
        <v>0</v>
      </c>
      <c r="K7" s="391"/>
      <c r="L7" s="193"/>
      <c r="M7" s="552"/>
      <c r="N7" s="553"/>
      <c r="O7" s="553"/>
      <c r="P7" s="553"/>
      <c r="Q7" s="553"/>
      <c r="R7" s="553"/>
      <c r="S7" s="554"/>
    </row>
    <row r="8" spans="1:19" x14ac:dyDescent="0.25">
      <c r="A8" s="495">
        <f t="shared" si="2"/>
        <v>4</v>
      </c>
      <c r="B8" s="3"/>
      <c r="C8" s="4"/>
      <c r="D8" s="68"/>
      <c r="G8" s="51">
        <f t="shared" si="1"/>
        <v>4</v>
      </c>
      <c r="H8" s="3"/>
      <c r="I8" s="3"/>
      <c r="J8" s="80">
        <f t="shared" si="0"/>
        <v>0</v>
      </c>
      <c r="K8" s="391"/>
      <c r="L8" s="193"/>
      <c r="M8" s="552"/>
      <c r="N8" s="553"/>
      <c r="O8" s="553"/>
      <c r="P8" s="553"/>
      <c r="Q8" s="553"/>
      <c r="R8" s="553"/>
      <c r="S8" s="554"/>
    </row>
    <row r="9" spans="1:19" x14ac:dyDescent="0.25">
      <c r="A9" s="495">
        <f t="shared" si="2"/>
        <v>5</v>
      </c>
      <c r="B9" s="3"/>
      <c r="C9" s="4"/>
      <c r="D9" s="68"/>
      <c r="G9" s="51">
        <f t="shared" si="1"/>
        <v>5</v>
      </c>
      <c r="H9" s="3"/>
      <c r="I9" s="3"/>
      <c r="J9" s="80">
        <f t="shared" si="0"/>
        <v>0</v>
      </c>
      <c r="K9" s="391"/>
      <c r="L9" s="193"/>
      <c r="M9" s="552"/>
      <c r="N9" s="553"/>
      <c r="O9" s="553"/>
      <c r="P9" s="553"/>
      <c r="Q9" s="553"/>
      <c r="R9" s="553"/>
      <c r="S9" s="554"/>
    </row>
    <row r="10" spans="1:19" x14ac:dyDescent="0.25">
      <c r="A10" s="495">
        <f t="shared" si="2"/>
        <v>6</v>
      </c>
      <c r="B10" s="3"/>
      <c r="C10" s="4"/>
      <c r="D10" s="68"/>
      <c r="G10" s="51">
        <f t="shared" si="1"/>
        <v>6</v>
      </c>
      <c r="H10" s="3"/>
      <c r="I10" s="3"/>
      <c r="J10" s="80">
        <f t="shared" si="0"/>
        <v>0</v>
      </c>
      <c r="K10" s="391"/>
      <c r="L10" s="193"/>
      <c r="M10" s="552"/>
      <c r="N10" s="553"/>
      <c r="O10" s="553"/>
      <c r="P10" s="553"/>
      <c r="Q10" s="553"/>
      <c r="R10" s="553"/>
      <c r="S10" s="554"/>
    </row>
    <row r="11" spans="1:19" x14ac:dyDescent="0.25">
      <c r="A11" s="495">
        <f t="shared" si="2"/>
        <v>7</v>
      </c>
      <c r="B11" s="3"/>
      <c r="C11" s="4"/>
      <c r="D11" s="68"/>
      <c r="G11" s="51">
        <f t="shared" si="1"/>
        <v>7</v>
      </c>
      <c r="H11" s="3"/>
      <c r="I11" s="3"/>
      <c r="J11" s="80">
        <f t="shared" si="0"/>
        <v>0</v>
      </c>
      <c r="K11" s="391"/>
      <c r="L11" s="193"/>
      <c r="M11" s="552"/>
      <c r="N11" s="553"/>
      <c r="O11" s="553"/>
      <c r="P11" s="553"/>
      <c r="Q11" s="553"/>
      <c r="R11" s="553"/>
      <c r="S11" s="554"/>
    </row>
    <row r="12" spans="1:19" x14ac:dyDescent="0.25">
      <c r="A12" s="495">
        <f t="shared" si="2"/>
        <v>8</v>
      </c>
      <c r="B12" s="3"/>
      <c r="C12" s="4"/>
      <c r="D12" s="68"/>
      <c r="G12" s="51">
        <f t="shared" si="1"/>
        <v>8</v>
      </c>
      <c r="H12" s="3"/>
      <c r="I12" s="3"/>
      <c r="J12" s="80">
        <f t="shared" si="0"/>
        <v>0</v>
      </c>
      <c r="K12" s="391"/>
      <c r="L12" s="193"/>
      <c r="M12" s="552"/>
      <c r="N12" s="553"/>
      <c r="O12" s="553"/>
      <c r="P12" s="553"/>
      <c r="Q12" s="553"/>
      <c r="R12" s="553"/>
      <c r="S12" s="554"/>
    </row>
    <row r="13" spans="1:19" x14ac:dyDescent="0.25">
      <c r="A13" s="495">
        <f t="shared" si="2"/>
        <v>9</v>
      </c>
      <c r="B13" s="3"/>
      <c r="C13" s="4"/>
      <c r="D13" s="68"/>
      <c r="G13" s="51">
        <f t="shared" si="1"/>
        <v>9</v>
      </c>
      <c r="H13" s="3"/>
      <c r="I13" s="3"/>
      <c r="J13" s="80">
        <f t="shared" si="0"/>
        <v>0</v>
      </c>
      <c r="K13" s="391"/>
      <c r="L13" s="193"/>
      <c r="M13" s="552"/>
      <c r="N13" s="553"/>
      <c r="O13" s="553"/>
      <c r="P13" s="553"/>
      <c r="Q13" s="553"/>
      <c r="R13" s="553"/>
      <c r="S13" s="554"/>
    </row>
    <row r="14" spans="1:19" x14ac:dyDescent="0.25">
      <c r="A14" s="495">
        <f t="shared" si="2"/>
        <v>10</v>
      </c>
      <c r="B14" s="3"/>
      <c r="C14" s="4"/>
      <c r="D14" s="68"/>
      <c r="G14" s="51">
        <f t="shared" si="1"/>
        <v>10</v>
      </c>
      <c r="H14" s="3"/>
      <c r="I14" s="3"/>
      <c r="J14" s="80">
        <f t="shared" si="0"/>
        <v>0</v>
      </c>
      <c r="K14" s="391"/>
      <c r="L14" s="193"/>
      <c r="M14" s="552"/>
      <c r="N14" s="553"/>
      <c r="O14" s="553"/>
      <c r="P14" s="553"/>
      <c r="Q14" s="553"/>
      <c r="R14" s="553"/>
      <c r="S14" s="554"/>
    </row>
    <row r="15" spans="1:19" x14ac:dyDescent="0.25">
      <c r="A15" s="495">
        <f t="shared" si="2"/>
        <v>11</v>
      </c>
      <c r="B15" s="3"/>
      <c r="C15" s="4"/>
      <c r="D15" s="68"/>
      <c r="G15" s="51">
        <f t="shared" si="1"/>
        <v>11</v>
      </c>
      <c r="H15" s="3"/>
      <c r="I15" s="3"/>
      <c r="J15" s="80">
        <f t="shared" si="0"/>
        <v>0</v>
      </c>
      <c r="K15" s="391"/>
      <c r="L15" s="193"/>
      <c r="M15" s="552"/>
      <c r="N15" s="553"/>
      <c r="O15" s="553"/>
      <c r="P15" s="553"/>
      <c r="Q15" s="553"/>
      <c r="R15" s="553"/>
      <c r="S15" s="554"/>
    </row>
    <row r="16" spans="1:19" x14ac:dyDescent="0.25">
      <c r="A16" s="495">
        <f t="shared" si="2"/>
        <v>12</v>
      </c>
      <c r="B16" s="3"/>
      <c r="C16" s="4"/>
      <c r="D16" s="68"/>
      <c r="G16" s="51">
        <f t="shared" si="1"/>
        <v>12</v>
      </c>
      <c r="H16" s="3"/>
      <c r="I16" s="3"/>
      <c r="J16" s="80">
        <f t="shared" si="0"/>
        <v>0</v>
      </c>
      <c r="K16" s="391"/>
      <c r="L16" s="193"/>
      <c r="M16" s="552"/>
      <c r="N16" s="553"/>
      <c r="O16" s="553"/>
      <c r="P16" s="553"/>
      <c r="Q16" s="553"/>
      <c r="R16" s="553"/>
      <c r="S16" s="554"/>
    </row>
    <row r="17" spans="1:19" x14ac:dyDescent="0.25">
      <c r="A17" s="495">
        <f t="shared" si="2"/>
        <v>13</v>
      </c>
      <c r="B17" s="3"/>
      <c r="C17" s="4"/>
      <c r="D17" s="68"/>
      <c r="G17" s="51">
        <f t="shared" si="1"/>
        <v>13</v>
      </c>
      <c r="H17" s="3"/>
      <c r="I17" s="3"/>
      <c r="J17" s="80">
        <f t="shared" si="0"/>
        <v>0</v>
      </c>
      <c r="K17" s="391"/>
      <c r="L17" s="193"/>
      <c r="M17" s="552"/>
      <c r="N17" s="553"/>
      <c r="O17" s="553"/>
      <c r="P17" s="553"/>
      <c r="Q17" s="553"/>
      <c r="R17" s="553"/>
      <c r="S17" s="554"/>
    </row>
    <row r="18" spans="1:19" x14ac:dyDescent="0.25">
      <c r="A18" s="495">
        <f t="shared" si="2"/>
        <v>14</v>
      </c>
      <c r="B18" s="3"/>
      <c r="C18" s="4"/>
      <c r="D18" s="68"/>
      <c r="G18" s="51">
        <f t="shared" si="1"/>
        <v>14</v>
      </c>
      <c r="H18" s="3"/>
      <c r="I18" s="3"/>
      <c r="J18" s="80">
        <f t="shared" si="0"/>
        <v>0</v>
      </c>
      <c r="K18" s="391"/>
      <c r="L18" s="193"/>
      <c r="M18" s="552"/>
      <c r="N18" s="553"/>
      <c r="O18" s="553"/>
      <c r="P18" s="553"/>
      <c r="Q18" s="553"/>
      <c r="R18" s="553"/>
      <c r="S18" s="554"/>
    </row>
    <row r="19" spans="1:19" x14ac:dyDescent="0.25">
      <c r="A19" s="495">
        <f t="shared" si="2"/>
        <v>15</v>
      </c>
      <c r="B19" s="3"/>
      <c r="C19" s="4"/>
      <c r="D19" s="68"/>
      <c r="G19" s="51">
        <f t="shared" si="1"/>
        <v>15</v>
      </c>
      <c r="H19" s="3"/>
      <c r="I19" s="3"/>
      <c r="J19" s="80">
        <f t="shared" si="0"/>
        <v>0</v>
      </c>
      <c r="K19" s="391"/>
      <c r="L19" s="193"/>
      <c r="M19" s="552"/>
      <c r="N19" s="553"/>
      <c r="O19" s="553"/>
      <c r="P19" s="553"/>
      <c r="Q19" s="553"/>
      <c r="R19" s="553"/>
      <c r="S19" s="554"/>
    </row>
    <row r="20" spans="1:19" x14ac:dyDescent="0.25">
      <c r="A20" s="495">
        <f t="shared" si="2"/>
        <v>16</v>
      </c>
      <c r="B20" s="3"/>
      <c r="C20" s="4"/>
      <c r="D20" s="68"/>
      <c r="G20" s="51">
        <f t="shared" si="1"/>
        <v>16</v>
      </c>
      <c r="H20" s="3"/>
      <c r="I20" s="3"/>
      <c r="J20" s="80">
        <f t="shared" si="0"/>
        <v>0</v>
      </c>
      <c r="K20" s="391"/>
      <c r="L20" s="193"/>
      <c r="M20" s="552"/>
      <c r="N20" s="553"/>
      <c r="O20" s="553"/>
      <c r="P20" s="553"/>
      <c r="Q20" s="553"/>
      <c r="R20" s="553"/>
      <c r="S20" s="554"/>
    </row>
    <row r="21" spans="1:19" x14ac:dyDescent="0.25">
      <c r="A21" s="495">
        <f t="shared" si="2"/>
        <v>17</v>
      </c>
      <c r="B21" s="3"/>
      <c r="C21" s="4"/>
      <c r="D21" s="68"/>
      <c r="G21" s="51">
        <f t="shared" si="1"/>
        <v>17</v>
      </c>
      <c r="H21" s="3"/>
      <c r="I21" s="3"/>
      <c r="J21" s="80">
        <f t="shared" si="0"/>
        <v>0</v>
      </c>
      <c r="K21" s="391"/>
      <c r="L21" s="193"/>
      <c r="M21" s="552"/>
      <c r="N21" s="553"/>
      <c r="O21" s="553"/>
      <c r="P21" s="553"/>
      <c r="Q21" s="553"/>
      <c r="R21" s="553"/>
      <c r="S21" s="554"/>
    </row>
    <row r="22" spans="1:19" x14ac:dyDescent="0.25">
      <c r="A22" s="495">
        <f t="shared" si="2"/>
        <v>18</v>
      </c>
      <c r="B22" s="3"/>
      <c r="C22" s="4"/>
      <c r="D22" s="68"/>
      <c r="G22" s="51">
        <f t="shared" si="1"/>
        <v>18</v>
      </c>
      <c r="H22" s="3"/>
      <c r="I22" s="3"/>
      <c r="J22" s="80">
        <f t="shared" si="0"/>
        <v>0</v>
      </c>
      <c r="K22" s="391"/>
      <c r="L22" s="193"/>
      <c r="M22" s="552"/>
      <c r="N22" s="553"/>
      <c r="O22" s="553"/>
      <c r="P22" s="553"/>
      <c r="Q22" s="553"/>
      <c r="R22" s="553"/>
      <c r="S22" s="554"/>
    </row>
    <row r="23" spans="1:19" x14ac:dyDescent="0.25">
      <c r="A23" s="495">
        <f t="shared" si="2"/>
        <v>19</v>
      </c>
      <c r="B23" s="3"/>
      <c r="C23" s="4"/>
      <c r="D23" s="68"/>
      <c r="G23" s="51">
        <f t="shared" si="1"/>
        <v>19</v>
      </c>
      <c r="H23" s="3"/>
      <c r="I23" s="3"/>
      <c r="J23" s="80">
        <f t="shared" si="0"/>
        <v>0</v>
      </c>
      <c r="K23" s="391"/>
      <c r="L23" s="193"/>
      <c r="M23" s="552"/>
      <c r="N23" s="553"/>
      <c r="O23" s="553"/>
      <c r="P23" s="553"/>
      <c r="Q23" s="553"/>
      <c r="R23" s="553"/>
      <c r="S23" s="554"/>
    </row>
    <row r="24" spans="1:19" x14ac:dyDescent="0.25">
      <c r="A24" s="495">
        <f t="shared" si="2"/>
        <v>20</v>
      </c>
      <c r="B24" s="3"/>
      <c r="C24" s="4"/>
      <c r="D24" s="68"/>
      <c r="G24" s="51">
        <f t="shared" si="1"/>
        <v>20</v>
      </c>
      <c r="H24" s="3"/>
      <c r="I24" s="3"/>
      <c r="J24" s="80">
        <f t="shared" si="0"/>
        <v>0</v>
      </c>
      <c r="K24" s="391"/>
      <c r="L24" s="193"/>
      <c r="M24" s="552"/>
      <c r="N24" s="553"/>
      <c r="O24" s="553"/>
      <c r="P24" s="553"/>
      <c r="Q24" s="553"/>
      <c r="R24" s="553"/>
      <c r="S24" s="554"/>
    </row>
    <row r="25" spans="1:19" x14ac:dyDescent="0.25">
      <c r="A25" s="495">
        <f t="shared" si="2"/>
        <v>21</v>
      </c>
      <c r="B25" s="3"/>
      <c r="C25" s="4"/>
      <c r="D25" s="68"/>
      <c r="G25" s="51">
        <f t="shared" si="1"/>
        <v>21</v>
      </c>
      <c r="H25" s="3"/>
      <c r="I25" s="3"/>
      <c r="J25" s="80">
        <f t="shared" si="0"/>
        <v>0</v>
      </c>
      <c r="K25" s="391"/>
      <c r="L25" s="193"/>
      <c r="M25" s="552"/>
      <c r="N25" s="553"/>
      <c r="O25" s="553"/>
      <c r="P25" s="553"/>
      <c r="Q25" s="553"/>
      <c r="R25" s="553"/>
      <c r="S25" s="554"/>
    </row>
    <row r="26" spans="1:19" x14ac:dyDescent="0.25">
      <c r="A26" s="495">
        <f t="shared" si="2"/>
        <v>22</v>
      </c>
      <c r="B26" s="3"/>
      <c r="C26" s="4"/>
      <c r="D26" s="68"/>
      <c r="G26" s="51">
        <f t="shared" si="1"/>
        <v>22</v>
      </c>
      <c r="H26" s="3"/>
      <c r="I26" s="3"/>
      <c r="J26" s="80">
        <f t="shared" si="0"/>
        <v>0</v>
      </c>
      <c r="K26" s="391"/>
      <c r="L26" s="193"/>
      <c r="M26" s="552"/>
      <c r="N26" s="553"/>
      <c r="O26" s="553"/>
      <c r="P26" s="553"/>
      <c r="Q26" s="553"/>
      <c r="R26" s="553"/>
      <c r="S26" s="554"/>
    </row>
    <row r="27" spans="1:19" x14ac:dyDescent="0.25">
      <c r="A27" s="495">
        <f t="shared" si="2"/>
        <v>23</v>
      </c>
      <c r="B27" s="3"/>
      <c r="C27" s="4"/>
      <c r="D27" s="68"/>
      <c r="G27" s="51">
        <f t="shared" si="1"/>
        <v>23</v>
      </c>
      <c r="H27" s="3"/>
      <c r="I27" s="3"/>
      <c r="J27" s="80">
        <f t="shared" si="0"/>
        <v>0</v>
      </c>
      <c r="K27" s="391"/>
      <c r="L27" s="193"/>
      <c r="M27" s="552"/>
      <c r="N27" s="553"/>
      <c r="O27" s="553"/>
      <c r="P27" s="553"/>
      <c r="Q27" s="553"/>
      <c r="R27" s="553"/>
      <c r="S27" s="554"/>
    </row>
    <row r="28" spans="1:19" x14ac:dyDescent="0.25">
      <c r="A28" s="495">
        <f t="shared" si="2"/>
        <v>24</v>
      </c>
      <c r="B28" s="3"/>
      <c r="C28" s="4"/>
      <c r="D28" s="68"/>
      <c r="G28" s="51">
        <f t="shared" si="1"/>
        <v>24</v>
      </c>
      <c r="H28" s="3"/>
      <c r="I28" s="3"/>
      <c r="J28" s="80">
        <f t="shared" si="0"/>
        <v>0</v>
      </c>
      <c r="K28" s="391"/>
      <c r="L28" s="193"/>
      <c r="M28" s="552"/>
      <c r="N28" s="553"/>
      <c r="O28" s="553"/>
      <c r="P28" s="553"/>
      <c r="Q28" s="553"/>
      <c r="R28" s="553"/>
      <c r="S28" s="554"/>
    </row>
    <row r="29" spans="1:19" x14ac:dyDescent="0.25">
      <c r="A29" s="495">
        <f t="shared" si="2"/>
        <v>25</v>
      </c>
      <c r="B29" s="3"/>
      <c r="C29" s="4"/>
      <c r="D29" s="68"/>
      <c r="G29" s="51">
        <f t="shared" si="1"/>
        <v>25</v>
      </c>
      <c r="H29" s="3"/>
      <c r="I29" s="3"/>
      <c r="J29" s="80">
        <f t="shared" si="0"/>
        <v>0</v>
      </c>
      <c r="K29" s="391"/>
      <c r="L29" s="193"/>
      <c r="M29" s="552"/>
      <c r="N29" s="553"/>
      <c r="O29" s="553"/>
      <c r="P29" s="553"/>
      <c r="Q29" s="553"/>
      <c r="R29" s="553"/>
      <c r="S29" s="554"/>
    </row>
    <row r="30" spans="1:19" x14ac:dyDescent="0.25">
      <c r="A30" s="495">
        <f t="shared" si="2"/>
        <v>26</v>
      </c>
      <c r="B30" s="3"/>
      <c r="C30" s="4"/>
      <c r="D30" s="68"/>
      <c r="G30" s="51">
        <f t="shared" si="1"/>
        <v>26</v>
      </c>
      <c r="H30" s="3"/>
      <c r="I30" s="3"/>
      <c r="J30" s="80">
        <f t="shared" si="0"/>
        <v>0</v>
      </c>
      <c r="K30" s="391"/>
      <c r="L30" s="193"/>
      <c r="M30" s="552"/>
      <c r="N30" s="553"/>
      <c r="O30" s="553"/>
      <c r="P30" s="553"/>
      <c r="Q30" s="553"/>
      <c r="R30" s="553"/>
      <c r="S30" s="554"/>
    </row>
    <row r="31" spans="1:19" ht="15.75" thickBot="1" x14ac:dyDescent="0.3">
      <c r="A31" s="495">
        <f t="shared" si="2"/>
        <v>27</v>
      </c>
      <c r="B31" s="46"/>
      <c r="C31" s="453"/>
      <c r="D31" s="68"/>
      <c r="G31" s="438">
        <f t="shared" si="1"/>
        <v>27</v>
      </c>
      <c r="H31" s="46"/>
      <c r="I31" s="46"/>
      <c r="J31" s="402">
        <f t="shared" si="0"/>
        <v>0</v>
      </c>
      <c r="K31" s="391"/>
      <c r="L31" s="313"/>
      <c r="M31" s="314"/>
      <c r="N31" s="314"/>
      <c r="O31" s="314"/>
      <c r="P31" s="314"/>
      <c r="Q31" s="314"/>
      <c r="R31" s="314"/>
      <c r="S31" s="16"/>
    </row>
    <row r="32" spans="1:19" ht="15.75" thickTop="1" x14ac:dyDescent="0.25">
      <c r="A32" s="115"/>
      <c r="B32" s="115"/>
      <c r="C32" s="323">
        <f>SUM(C5:C31)</f>
        <v>0</v>
      </c>
      <c r="D32" s="68"/>
      <c r="G32" s="149"/>
      <c r="H32" s="149"/>
      <c r="I32" s="147">
        <f>SUM(I5:I31)</f>
        <v>0</v>
      </c>
      <c r="J32" s="147">
        <f>SUM(J5:J31)</f>
        <v>0</v>
      </c>
      <c r="K32" s="391"/>
      <c r="L32" s="137"/>
    </row>
    <row r="33" spans="1:19" ht="35.25" customHeight="1" x14ac:dyDescent="0.25">
      <c r="A33" s="94"/>
      <c r="B33" s="14" t="s">
        <v>21</v>
      </c>
      <c r="C33" s="29"/>
      <c r="D33" s="68"/>
      <c r="G33" s="393"/>
      <c r="H33" s="394" t="s">
        <v>21</v>
      </c>
      <c r="I33" s="395"/>
      <c r="J33" s="395"/>
      <c r="K33" s="391"/>
      <c r="L33" s="137"/>
    </row>
    <row r="34" spans="1:19" ht="40.5" customHeight="1" x14ac:dyDescent="0.25">
      <c r="A34" s="11" t="s">
        <v>188</v>
      </c>
      <c r="B34" s="10" t="s">
        <v>126</v>
      </c>
      <c r="C34" s="11" t="s">
        <v>7</v>
      </c>
      <c r="D34" s="68"/>
      <c r="G34" s="191" t="s">
        <v>8</v>
      </c>
      <c r="H34" s="192" t="s">
        <v>126</v>
      </c>
      <c r="I34" s="191" t="s">
        <v>7</v>
      </c>
      <c r="J34" s="191" t="s">
        <v>86</v>
      </c>
      <c r="K34" s="392"/>
      <c r="M34" s="84" t="s">
        <v>122</v>
      </c>
    </row>
    <row r="35" spans="1:19" x14ac:dyDescent="0.25">
      <c r="A35" s="456">
        <f>A31+1</f>
        <v>28</v>
      </c>
      <c r="B35" s="3"/>
      <c r="C35" s="4"/>
      <c r="D35" s="68"/>
      <c r="G35" s="51">
        <f t="shared" ref="G35:G61" si="3">A35</f>
        <v>28</v>
      </c>
      <c r="H35" s="3"/>
      <c r="I35" s="3"/>
      <c r="J35" s="80">
        <f t="shared" ref="J35:J61" si="4">I35-C35</f>
        <v>0</v>
      </c>
      <c r="K35" s="392"/>
      <c r="M35" s="552"/>
      <c r="N35" s="553"/>
      <c r="O35" s="553"/>
      <c r="P35" s="553"/>
      <c r="Q35" s="553"/>
      <c r="R35" s="553"/>
      <c r="S35" s="554"/>
    </row>
    <row r="36" spans="1:19" x14ac:dyDescent="0.25">
      <c r="A36" s="456">
        <f t="shared" ref="A36:A61" si="5">A35+1</f>
        <v>29</v>
      </c>
      <c r="B36" s="3"/>
      <c r="C36" s="4"/>
      <c r="D36" s="68"/>
      <c r="G36" s="51">
        <f t="shared" si="3"/>
        <v>29</v>
      </c>
      <c r="H36" s="3"/>
      <c r="I36" s="3"/>
      <c r="J36" s="80">
        <f t="shared" si="4"/>
        <v>0</v>
      </c>
      <c r="K36" s="392"/>
      <c r="M36" s="552"/>
      <c r="N36" s="553"/>
      <c r="O36" s="553"/>
      <c r="P36" s="553"/>
      <c r="Q36" s="553"/>
      <c r="R36" s="553"/>
      <c r="S36" s="554"/>
    </row>
    <row r="37" spans="1:19" x14ac:dyDescent="0.25">
      <c r="A37" s="456">
        <f t="shared" si="5"/>
        <v>30</v>
      </c>
      <c r="B37" s="3"/>
      <c r="C37" s="4"/>
      <c r="D37" s="68"/>
      <c r="G37" s="51">
        <f t="shared" si="3"/>
        <v>30</v>
      </c>
      <c r="H37" s="3"/>
      <c r="I37" s="3"/>
      <c r="J37" s="80">
        <f t="shared" si="4"/>
        <v>0</v>
      </c>
      <c r="K37" s="392"/>
      <c r="M37" s="552"/>
      <c r="N37" s="553"/>
      <c r="O37" s="553"/>
      <c r="P37" s="553"/>
      <c r="Q37" s="553"/>
      <c r="R37" s="553"/>
      <c r="S37" s="554"/>
    </row>
    <row r="38" spans="1:19" x14ac:dyDescent="0.25">
      <c r="A38" s="456">
        <f t="shared" si="5"/>
        <v>31</v>
      </c>
      <c r="B38" s="3"/>
      <c r="C38" s="4"/>
      <c r="D38" s="68"/>
      <c r="G38" s="51">
        <f t="shared" si="3"/>
        <v>31</v>
      </c>
      <c r="H38" s="3"/>
      <c r="I38" s="3"/>
      <c r="J38" s="80">
        <f t="shared" si="4"/>
        <v>0</v>
      </c>
      <c r="K38" s="392"/>
      <c r="M38" s="552"/>
      <c r="N38" s="553"/>
      <c r="O38" s="553"/>
      <c r="P38" s="553"/>
      <c r="Q38" s="553"/>
      <c r="R38" s="553"/>
      <c r="S38" s="554"/>
    </row>
    <row r="39" spans="1:19" x14ac:dyDescent="0.25">
      <c r="A39" s="456">
        <f t="shared" si="5"/>
        <v>32</v>
      </c>
      <c r="B39" s="3"/>
      <c r="C39" s="4"/>
      <c r="D39" s="68"/>
      <c r="G39" s="51">
        <f t="shared" si="3"/>
        <v>32</v>
      </c>
      <c r="H39" s="3"/>
      <c r="I39" s="3"/>
      <c r="J39" s="80">
        <f t="shared" si="4"/>
        <v>0</v>
      </c>
      <c r="K39" s="392"/>
      <c r="M39" s="552"/>
      <c r="N39" s="553"/>
      <c r="O39" s="553"/>
      <c r="P39" s="553"/>
      <c r="Q39" s="553"/>
      <c r="R39" s="553"/>
      <c r="S39" s="554"/>
    </row>
    <row r="40" spans="1:19" x14ac:dyDescent="0.25">
      <c r="A40" s="456">
        <f t="shared" si="5"/>
        <v>33</v>
      </c>
      <c r="B40" s="3"/>
      <c r="C40" s="4"/>
      <c r="D40" s="68"/>
      <c r="G40" s="51">
        <f t="shared" si="3"/>
        <v>33</v>
      </c>
      <c r="H40" s="3"/>
      <c r="I40" s="3"/>
      <c r="J40" s="80">
        <f t="shared" si="4"/>
        <v>0</v>
      </c>
      <c r="K40" s="392"/>
      <c r="M40" s="552"/>
      <c r="N40" s="553"/>
      <c r="O40" s="553"/>
      <c r="P40" s="553"/>
      <c r="Q40" s="553"/>
      <c r="R40" s="553"/>
      <c r="S40" s="554"/>
    </row>
    <row r="41" spans="1:19" x14ac:dyDescent="0.25">
      <c r="A41" s="456">
        <f t="shared" si="5"/>
        <v>34</v>
      </c>
      <c r="B41" s="3"/>
      <c r="C41" s="4"/>
      <c r="D41" s="68"/>
      <c r="G41" s="51">
        <f t="shared" si="3"/>
        <v>34</v>
      </c>
      <c r="H41" s="3"/>
      <c r="I41" s="3"/>
      <c r="J41" s="80">
        <f t="shared" si="4"/>
        <v>0</v>
      </c>
      <c r="K41" s="392"/>
      <c r="M41" s="552"/>
      <c r="N41" s="553"/>
      <c r="O41" s="553"/>
      <c r="P41" s="553"/>
      <c r="Q41" s="553"/>
      <c r="R41" s="553"/>
      <c r="S41" s="554"/>
    </row>
    <row r="42" spans="1:19" x14ac:dyDescent="0.25">
      <c r="A42" s="456">
        <f t="shared" si="5"/>
        <v>35</v>
      </c>
      <c r="B42" s="3"/>
      <c r="C42" s="4"/>
      <c r="D42" s="68"/>
      <c r="G42" s="51">
        <f t="shared" si="3"/>
        <v>35</v>
      </c>
      <c r="H42" s="3"/>
      <c r="I42" s="3"/>
      <c r="J42" s="80">
        <f t="shared" si="4"/>
        <v>0</v>
      </c>
      <c r="K42" s="392"/>
      <c r="M42" s="552"/>
      <c r="N42" s="553"/>
      <c r="O42" s="553"/>
      <c r="P42" s="553"/>
      <c r="Q42" s="553"/>
      <c r="R42" s="553"/>
      <c r="S42" s="554"/>
    </row>
    <row r="43" spans="1:19" x14ac:dyDescent="0.25">
      <c r="A43" s="456">
        <f t="shared" si="5"/>
        <v>36</v>
      </c>
      <c r="B43" s="3"/>
      <c r="C43" s="4"/>
      <c r="D43" s="68"/>
      <c r="G43" s="51">
        <f t="shared" si="3"/>
        <v>36</v>
      </c>
      <c r="H43" s="3"/>
      <c r="I43" s="3"/>
      <c r="J43" s="80">
        <f t="shared" si="4"/>
        <v>0</v>
      </c>
      <c r="K43" s="392"/>
      <c r="M43" s="552"/>
      <c r="N43" s="553"/>
      <c r="O43" s="553"/>
      <c r="P43" s="553"/>
      <c r="Q43" s="553"/>
      <c r="R43" s="553"/>
      <c r="S43" s="554"/>
    </row>
    <row r="44" spans="1:19" x14ac:dyDescent="0.25">
      <c r="A44" s="456">
        <f t="shared" si="5"/>
        <v>37</v>
      </c>
      <c r="B44" s="3"/>
      <c r="C44" s="4"/>
      <c r="D44" s="68"/>
      <c r="G44" s="51">
        <f t="shared" si="3"/>
        <v>37</v>
      </c>
      <c r="H44" s="3"/>
      <c r="I44" s="3"/>
      <c r="J44" s="80">
        <f t="shared" si="4"/>
        <v>0</v>
      </c>
      <c r="K44" s="392"/>
      <c r="M44" s="552"/>
      <c r="N44" s="553"/>
      <c r="O44" s="553"/>
      <c r="P44" s="553"/>
      <c r="Q44" s="553"/>
      <c r="R44" s="553"/>
      <c r="S44" s="554"/>
    </row>
    <row r="45" spans="1:19" x14ac:dyDescent="0.25">
      <c r="A45" s="456">
        <f t="shared" si="5"/>
        <v>38</v>
      </c>
      <c r="B45" s="3"/>
      <c r="C45" s="4"/>
      <c r="D45" s="68"/>
      <c r="G45" s="51">
        <f t="shared" si="3"/>
        <v>38</v>
      </c>
      <c r="H45" s="3"/>
      <c r="I45" s="3"/>
      <c r="J45" s="80">
        <f t="shared" si="4"/>
        <v>0</v>
      </c>
      <c r="K45" s="392"/>
      <c r="M45" s="552"/>
      <c r="N45" s="553"/>
      <c r="O45" s="553"/>
      <c r="P45" s="553"/>
      <c r="Q45" s="553"/>
      <c r="R45" s="553"/>
      <c r="S45" s="554"/>
    </row>
    <row r="46" spans="1:19" x14ac:dyDescent="0.25">
      <c r="A46" s="456">
        <f t="shared" si="5"/>
        <v>39</v>
      </c>
      <c r="B46" s="3"/>
      <c r="C46" s="4"/>
      <c r="D46" s="68"/>
      <c r="G46" s="51">
        <f t="shared" si="3"/>
        <v>39</v>
      </c>
      <c r="H46" s="3"/>
      <c r="I46" s="3"/>
      <c r="J46" s="80">
        <f t="shared" si="4"/>
        <v>0</v>
      </c>
      <c r="K46" s="392"/>
      <c r="M46" s="552"/>
      <c r="N46" s="553"/>
      <c r="O46" s="553"/>
      <c r="P46" s="553"/>
      <c r="Q46" s="553"/>
      <c r="R46" s="553"/>
      <c r="S46" s="554"/>
    </row>
    <row r="47" spans="1:19" x14ac:dyDescent="0.25">
      <c r="A47" s="456">
        <f t="shared" si="5"/>
        <v>40</v>
      </c>
      <c r="B47" s="3"/>
      <c r="C47" s="4"/>
      <c r="D47" s="68"/>
      <c r="G47" s="51">
        <f t="shared" si="3"/>
        <v>40</v>
      </c>
      <c r="H47" s="3"/>
      <c r="I47" s="3"/>
      <c r="J47" s="80">
        <f t="shared" si="4"/>
        <v>0</v>
      </c>
      <c r="K47" s="392"/>
      <c r="M47" s="552"/>
      <c r="N47" s="553"/>
      <c r="O47" s="553"/>
      <c r="P47" s="553"/>
      <c r="Q47" s="553"/>
      <c r="R47" s="553"/>
      <c r="S47" s="554"/>
    </row>
    <row r="48" spans="1:19" x14ac:dyDescent="0.25">
      <c r="A48" s="456">
        <f t="shared" si="5"/>
        <v>41</v>
      </c>
      <c r="B48" s="3"/>
      <c r="C48" s="4"/>
      <c r="D48" s="68"/>
      <c r="G48" s="51">
        <f t="shared" si="3"/>
        <v>41</v>
      </c>
      <c r="H48" s="3"/>
      <c r="I48" s="3"/>
      <c r="J48" s="80">
        <f t="shared" si="4"/>
        <v>0</v>
      </c>
      <c r="K48" s="392"/>
      <c r="M48" s="552"/>
      <c r="N48" s="553"/>
      <c r="O48" s="553"/>
      <c r="P48" s="553"/>
      <c r="Q48" s="553"/>
      <c r="R48" s="553"/>
      <c r="S48" s="554"/>
    </row>
    <row r="49" spans="1:19" x14ac:dyDescent="0.25">
      <c r="A49" s="456">
        <f t="shared" si="5"/>
        <v>42</v>
      </c>
      <c r="B49" s="3"/>
      <c r="C49" s="4"/>
      <c r="D49" s="68"/>
      <c r="G49" s="51">
        <f t="shared" si="3"/>
        <v>42</v>
      </c>
      <c r="H49" s="3"/>
      <c r="I49" s="3"/>
      <c r="J49" s="80">
        <f t="shared" si="4"/>
        <v>0</v>
      </c>
      <c r="K49" s="392"/>
      <c r="M49" s="552"/>
      <c r="N49" s="553"/>
      <c r="O49" s="553"/>
      <c r="P49" s="553"/>
      <c r="Q49" s="553"/>
      <c r="R49" s="553"/>
      <c r="S49" s="554"/>
    </row>
    <row r="50" spans="1:19" x14ac:dyDescent="0.25">
      <c r="A50" s="456">
        <f t="shared" si="5"/>
        <v>43</v>
      </c>
      <c r="B50" s="3"/>
      <c r="C50" s="4"/>
      <c r="D50" s="68"/>
      <c r="G50" s="51">
        <f t="shared" si="3"/>
        <v>43</v>
      </c>
      <c r="H50" s="3"/>
      <c r="I50" s="3"/>
      <c r="J50" s="80">
        <f t="shared" si="4"/>
        <v>0</v>
      </c>
      <c r="K50" s="392"/>
      <c r="M50" s="552"/>
      <c r="N50" s="553"/>
      <c r="O50" s="553"/>
      <c r="P50" s="553"/>
      <c r="Q50" s="553"/>
      <c r="R50" s="553"/>
      <c r="S50" s="554"/>
    </row>
    <row r="51" spans="1:19" x14ac:dyDescent="0.25">
      <c r="A51" s="456">
        <f t="shared" si="5"/>
        <v>44</v>
      </c>
      <c r="B51" s="3"/>
      <c r="C51" s="4"/>
      <c r="D51" s="68"/>
      <c r="G51" s="51">
        <f t="shared" si="3"/>
        <v>44</v>
      </c>
      <c r="H51" s="3"/>
      <c r="I51" s="3"/>
      <c r="J51" s="80">
        <f t="shared" si="4"/>
        <v>0</v>
      </c>
      <c r="K51" s="392"/>
      <c r="M51" s="552"/>
      <c r="N51" s="553"/>
      <c r="O51" s="553"/>
      <c r="P51" s="553"/>
      <c r="Q51" s="553"/>
      <c r="R51" s="553"/>
      <c r="S51" s="554"/>
    </row>
    <row r="52" spans="1:19" x14ac:dyDescent="0.25">
      <c r="A52" s="456">
        <f t="shared" si="5"/>
        <v>45</v>
      </c>
      <c r="B52" s="3"/>
      <c r="C52" s="4"/>
      <c r="D52" s="68"/>
      <c r="G52" s="51">
        <f t="shared" si="3"/>
        <v>45</v>
      </c>
      <c r="H52" s="3"/>
      <c r="I52" s="3"/>
      <c r="J52" s="80">
        <f t="shared" si="4"/>
        <v>0</v>
      </c>
      <c r="K52" s="392"/>
      <c r="M52" s="552"/>
      <c r="N52" s="553"/>
      <c r="O52" s="553"/>
      <c r="P52" s="553"/>
      <c r="Q52" s="553"/>
      <c r="R52" s="553"/>
      <c r="S52" s="554"/>
    </row>
    <row r="53" spans="1:19" x14ac:dyDescent="0.25">
      <c r="A53" s="456">
        <f t="shared" si="5"/>
        <v>46</v>
      </c>
      <c r="B53" s="3"/>
      <c r="C53" s="4"/>
      <c r="D53" s="68"/>
      <c r="G53" s="51">
        <f t="shared" si="3"/>
        <v>46</v>
      </c>
      <c r="H53" s="3"/>
      <c r="I53" s="3"/>
      <c r="J53" s="80">
        <f t="shared" si="4"/>
        <v>0</v>
      </c>
      <c r="K53" s="392"/>
      <c r="M53" s="552"/>
      <c r="N53" s="553"/>
      <c r="O53" s="553"/>
      <c r="P53" s="553"/>
      <c r="Q53" s="553"/>
      <c r="R53" s="553"/>
      <c r="S53" s="554"/>
    </row>
    <row r="54" spans="1:19" x14ac:dyDescent="0.25">
      <c r="A54" s="456">
        <f t="shared" si="5"/>
        <v>47</v>
      </c>
      <c r="B54" s="3"/>
      <c r="C54" s="4"/>
      <c r="D54" s="68"/>
      <c r="G54" s="51">
        <f t="shared" si="3"/>
        <v>47</v>
      </c>
      <c r="H54" s="3"/>
      <c r="I54" s="3"/>
      <c r="J54" s="80">
        <f t="shared" si="4"/>
        <v>0</v>
      </c>
      <c r="K54" s="392"/>
      <c r="M54" s="552"/>
      <c r="N54" s="553"/>
      <c r="O54" s="553"/>
      <c r="P54" s="553"/>
      <c r="Q54" s="553"/>
      <c r="R54" s="553"/>
      <c r="S54" s="554"/>
    </row>
    <row r="55" spans="1:19" x14ac:dyDescent="0.25">
      <c r="A55" s="456">
        <f t="shared" si="5"/>
        <v>48</v>
      </c>
      <c r="B55" s="3"/>
      <c r="C55" s="4"/>
      <c r="D55" s="68"/>
      <c r="G55" s="51">
        <f t="shared" si="3"/>
        <v>48</v>
      </c>
      <c r="H55" s="3"/>
      <c r="I55" s="3"/>
      <c r="J55" s="80">
        <f t="shared" si="4"/>
        <v>0</v>
      </c>
      <c r="K55" s="392"/>
      <c r="M55" s="552"/>
      <c r="N55" s="553"/>
      <c r="O55" s="553"/>
      <c r="P55" s="553"/>
      <c r="Q55" s="553"/>
      <c r="R55" s="553"/>
      <c r="S55" s="554"/>
    </row>
    <row r="56" spans="1:19" x14ac:dyDescent="0.25">
      <c r="A56" s="456">
        <f t="shared" si="5"/>
        <v>49</v>
      </c>
      <c r="B56" s="3"/>
      <c r="C56" s="4"/>
      <c r="D56" s="68"/>
      <c r="G56" s="51">
        <f t="shared" si="3"/>
        <v>49</v>
      </c>
      <c r="H56" s="3"/>
      <c r="I56" s="3"/>
      <c r="J56" s="80">
        <f t="shared" si="4"/>
        <v>0</v>
      </c>
      <c r="K56" s="392"/>
      <c r="M56" s="552"/>
      <c r="N56" s="553"/>
      <c r="O56" s="553"/>
      <c r="P56" s="553"/>
      <c r="Q56" s="553"/>
      <c r="R56" s="553"/>
      <c r="S56" s="554"/>
    </row>
    <row r="57" spans="1:19" x14ac:dyDescent="0.25">
      <c r="A57" s="456">
        <f t="shared" si="5"/>
        <v>50</v>
      </c>
      <c r="B57" s="3"/>
      <c r="C57" s="4"/>
      <c r="D57" s="68"/>
      <c r="G57" s="51">
        <f t="shared" si="3"/>
        <v>50</v>
      </c>
      <c r="H57" s="3"/>
      <c r="I57" s="3"/>
      <c r="J57" s="80">
        <f t="shared" si="4"/>
        <v>0</v>
      </c>
      <c r="K57" s="392"/>
      <c r="M57" s="552"/>
      <c r="N57" s="553"/>
      <c r="O57" s="553"/>
      <c r="P57" s="553"/>
      <c r="Q57" s="553"/>
      <c r="R57" s="553"/>
      <c r="S57" s="554"/>
    </row>
    <row r="58" spans="1:19" x14ac:dyDescent="0.25">
      <c r="A58" s="456">
        <f t="shared" si="5"/>
        <v>51</v>
      </c>
      <c r="B58" s="3"/>
      <c r="C58" s="4"/>
      <c r="D58" s="68"/>
      <c r="G58" s="51">
        <f t="shared" si="3"/>
        <v>51</v>
      </c>
      <c r="H58" s="3"/>
      <c r="I58" s="3"/>
      <c r="J58" s="80">
        <f t="shared" si="4"/>
        <v>0</v>
      </c>
      <c r="K58" s="392"/>
      <c r="M58" s="552"/>
      <c r="N58" s="553"/>
      <c r="O58" s="553"/>
      <c r="P58" s="553"/>
      <c r="Q58" s="553"/>
      <c r="R58" s="553"/>
      <c r="S58" s="554"/>
    </row>
    <row r="59" spans="1:19" x14ac:dyDescent="0.25">
      <c r="A59" s="456">
        <f t="shared" si="5"/>
        <v>52</v>
      </c>
      <c r="B59" s="3"/>
      <c r="C59" s="4"/>
      <c r="D59" s="68"/>
      <c r="G59" s="51">
        <f t="shared" si="3"/>
        <v>52</v>
      </c>
      <c r="H59" s="3"/>
      <c r="I59" s="3"/>
      <c r="J59" s="80">
        <f t="shared" si="4"/>
        <v>0</v>
      </c>
      <c r="K59" s="392"/>
      <c r="M59" s="552"/>
      <c r="N59" s="553"/>
      <c r="O59" s="553"/>
      <c r="P59" s="553"/>
      <c r="Q59" s="553"/>
      <c r="R59" s="553"/>
      <c r="S59" s="554"/>
    </row>
    <row r="60" spans="1:19" x14ac:dyDescent="0.25">
      <c r="A60" s="456">
        <f t="shared" si="5"/>
        <v>53</v>
      </c>
      <c r="B60" s="3"/>
      <c r="C60" s="4"/>
      <c r="D60" s="68"/>
      <c r="G60" s="51">
        <f t="shared" si="3"/>
        <v>53</v>
      </c>
      <c r="H60" s="3"/>
      <c r="I60" s="3"/>
      <c r="J60" s="80">
        <f t="shared" si="4"/>
        <v>0</v>
      </c>
      <c r="K60" s="392"/>
      <c r="M60" s="552"/>
      <c r="N60" s="553"/>
      <c r="O60" s="553"/>
      <c r="P60" s="553"/>
      <c r="Q60" s="553"/>
      <c r="R60" s="553"/>
      <c r="S60" s="554"/>
    </row>
    <row r="61" spans="1:19" ht="15.75" thickBot="1" x14ac:dyDescent="0.3">
      <c r="A61" s="456">
        <f t="shared" si="5"/>
        <v>54</v>
      </c>
      <c r="B61" s="46"/>
      <c r="C61" s="453"/>
      <c r="D61" s="68"/>
      <c r="G61" s="452">
        <f t="shared" si="3"/>
        <v>54</v>
      </c>
      <c r="H61" s="46"/>
      <c r="I61" s="46"/>
      <c r="J61" s="402">
        <f t="shared" si="4"/>
        <v>0</v>
      </c>
      <c r="K61" s="392"/>
    </row>
    <row r="62" spans="1:19" ht="15.75" thickTop="1" x14ac:dyDescent="0.25">
      <c r="A62" s="366"/>
      <c r="B62" s="454"/>
      <c r="C62" s="323">
        <f>SUM(C35:C61)</f>
        <v>0</v>
      </c>
      <c r="D62" s="68"/>
      <c r="G62" s="387"/>
      <c r="H62" s="149"/>
      <c r="I62" s="147">
        <f>SUM(I35:I61)</f>
        <v>0</v>
      </c>
      <c r="J62" s="147">
        <f>SUM(J35:J61)</f>
        <v>0</v>
      </c>
      <c r="K62" s="392"/>
    </row>
    <row r="63" spans="1:19" x14ac:dyDescent="0.25">
      <c r="A63" s="75"/>
      <c r="B63" s="99"/>
      <c r="C63" s="99"/>
      <c r="D63" s="69"/>
      <c r="G63" s="398"/>
      <c r="H63" s="399"/>
      <c r="I63" s="399"/>
      <c r="J63" s="399"/>
      <c r="K63" s="397"/>
    </row>
    <row r="65" spans="2:2" x14ac:dyDescent="0.25">
      <c r="B65" s="539"/>
    </row>
  </sheetData>
  <sheetProtection algorithmName="SHA-512" hashValue="t+USyicVqnj8umNq6u6twHZzC6Qr2XbcQIFZ03lkDfGRDNfrsFNGOLmXxoIuHwyukJsEAQL85cQGQT/CcZXJ5g==" saltValue="l5NE1ZeG/rIGskF5Zo9sgw==" spinCount="100000" sheet="1" objects="1" scenarios="1"/>
  <mergeCells count="54">
    <mergeCell ref="M15:S15"/>
    <mergeCell ref="G1:K1"/>
    <mergeCell ref="M5:S5"/>
    <mergeCell ref="M6:S6"/>
    <mergeCell ref="M7:S7"/>
    <mergeCell ref="M8:S8"/>
    <mergeCell ref="M9:S9"/>
    <mergeCell ref="M10:S10"/>
    <mergeCell ref="M11:S11"/>
    <mergeCell ref="M12:S12"/>
    <mergeCell ref="M13:S13"/>
    <mergeCell ref="M14:S14"/>
    <mergeCell ref="H2:L2"/>
    <mergeCell ref="M27:S27"/>
    <mergeCell ref="M16:S16"/>
    <mergeCell ref="M17:S17"/>
    <mergeCell ref="M18:S18"/>
    <mergeCell ref="M19:S19"/>
    <mergeCell ref="M20:S20"/>
    <mergeCell ref="M21:S21"/>
    <mergeCell ref="M22:S22"/>
    <mergeCell ref="M23:S23"/>
    <mergeCell ref="M24:S24"/>
    <mergeCell ref="M25:S25"/>
    <mergeCell ref="M26:S26"/>
    <mergeCell ref="M43:S43"/>
    <mergeCell ref="M28:S28"/>
    <mergeCell ref="M29:S29"/>
    <mergeCell ref="M30:S30"/>
    <mergeCell ref="M35:S35"/>
    <mergeCell ref="M36:S36"/>
    <mergeCell ref="M37:S37"/>
    <mergeCell ref="M38:S38"/>
    <mergeCell ref="M39:S39"/>
    <mergeCell ref="M40:S40"/>
    <mergeCell ref="M41:S41"/>
    <mergeCell ref="M42:S42"/>
    <mergeCell ref="M55:S55"/>
    <mergeCell ref="M44:S44"/>
    <mergeCell ref="M45:S45"/>
    <mergeCell ref="M46:S46"/>
    <mergeCell ref="M47:S47"/>
    <mergeCell ref="M48:S48"/>
    <mergeCell ref="M49:S49"/>
    <mergeCell ref="M50:S50"/>
    <mergeCell ref="M51:S51"/>
    <mergeCell ref="M52:S52"/>
    <mergeCell ref="M53:S53"/>
    <mergeCell ref="M54:S54"/>
    <mergeCell ref="M56:S56"/>
    <mergeCell ref="M57:S57"/>
    <mergeCell ref="M58:S58"/>
    <mergeCell ref="M59:S59"/>
    <mergeCell ref="M60:S6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C65"/>
  <sheetViews>
    <sheetView topLeftCell="E1" zoomScaleNormal="100" workbookViewId="0">
      <selection activeCell="L3" sqref="L1:AD1048576"/>
    </sheetView>
  </sheetViews>
  <sheetFormatPr defaultRowHeight="15" x14ac:dyDescent="0.25"/>
  <cols>
    <col min="1" max="1" width="6.28515625" customWidth="1"/>
    <col min="2" max="2" width="31.140625" customWidth="1"/>
    <col min="3" max="3" width="14.28515625" customWidth="1"/>
    <col min="4" max="4" width="11" customWidth="1"/>
    <col min="5" max="5" width="11.5703125" customWidth="1"/>
    <col min="6" max="6" width="12.42578125" customWidth="1"/>
    <col min="7" max="7" width="12.85546875" customWidth="1"/>
    <col min="8" max="8" width="12.140625" customWidth="1"/>
    <col min="9" max="9" width="13.28515625" customWidth="1"/>
    <col min="10" max="10" width="8.140625" customWidth="1"/>
    <col min="11" max="11" width="8.42578125" customWidth="1"/>
    <col min="12" max="12" width="9.85546875" hidden="1" customWidth="1"/>
    <col min="13" max="13" width="15" hidden="1" customWidth="1"/>
    <col min="14" max="14" width="11.5703125" hidden="1" customWidth="1"/>
    <col min="15" max="15" width="11.42578125" hidden="1" customWidth="1"/>
    <col min="16" max="20" width="12.7109375" hidden="1" customWidth="1"/>
    <col min="21" max="21" width="7.7109375" hidden="1" customWidth="1"/>
    <col min="22" max="30" width="0" hidden="1" customWidth="1"/>
  </cols>
  <sheetData>
    <row r="1" spans="1:29" ht="18.75" customHeight="1" x14ac:dyDescent="0.25">
      <c r="A1" s="594" t="s">
        <v>217</v>
      </c>
      <c r="B1" s="628"/>
      <c r="C1" s="628"/>
      <c r="D1" s="628"/>
      <c r="E1" s="628"/>
      <c r="F1" s="628"/>
      <c r="G1" s="628"/>
      <c r="H1" s="628"/>
      <c r="I1" s="628"/>
      <c r="J1" s="629"/>
      <c r="K1" s="153"/>
      <c r="L1" s="633" t="s">
        <v>33</v>
      </c>
      <c r="M1" s="634"/>
      <c r="N1" s="634"/>
      <c r="O1" s="634"/>
      <c r="P1" s="634"/>
      <c r="Q1" s="634"/>
      <c r="R1" s="634"/>
      <c r="S1" s="634"/>
      <c r="T1" s="634"/>
      <c r="U1" s="634"/>
      <c r="V1" s="445"/>
      <c r="W1" s="354"/>
      <c r="X1" s="354"/>
      <c r="Y1" s="354"/>
      <c r="Z1" s="354"/>
      <c r="AA1" s="354"/>
      <c r="AB1" s="354"/>
      <c r="AC1" s="355"/>
    </row>
    <row r="2" spans="1:29" ht="18.75" customHeight="1" x14ac:dyDescent="0.25">
      <c r="A2" s="630" t="s">
        <v>162</v>
      </c>
      <c r="B2" s="631"/>
      <c r="C2" s="631"/>
      <c r="D2" s="631"/>
      <c r="E2" s="631"/>
      <c r="F2" s="631"/>
      <c r="G2" s="631"/>
      <c r="H2" s="631"/>
      <c r="I2" s="631"/>
      <c r="J2" s="632"/>
      <c r="K2" s="153"/>
      <c r="L2" s="635"/>
      <c r="M2" s="636"/>
      <c r="N2" s="636"/>
      <c r="O2" s="636"/>
      <c r="P2" s="636"/>
      <c r="Q2" s="636"/>
      <c r="R2" s="636"/>
      <c r="S2" s="636"/>
      <c r="T2" s="636"/>
      <c r="U2" s="636"/>
      <c r="V2" s="406"/>
      <c r="W2" s="416"/>
      <c r="X2" s="416"/>
      <c r="Y2" s="416"/>
      <c r="Z2" s="416"/>
      <c r="AA2" s="416"/>
      <c r="AB2" s="416"/>
      <c r="AC2" s="417"/>
    </row>
    <row r="3" spans="1:29" ht="22.5" customHeight="1" x14ac:dyDescent="0.25">
      <c r="A3" s="64"/>
      <c r="B3" s="29" t="s">
        <v>20</v>
      </c>
      <c r="C3" s="29"/>
      <c r="D3" s="29"/>
      <c r="E3" s="29"/>
      <c r="F3" s="29"/>
      <c r="G3" s="29"/>
      <c r="H3" s="29"/>
      <c r="I3" s="29"/>
      <c r="J3" s="68"/>
      <c r="L3" s="443"/>
      <c r="M3" s="442" t="s">
        <v>20</v>
      </c>
      <c r="N3" s="441"/>
      <c r="O3" s="444"/>
      <c r="P3" s="444"/>
      <c r="Q3" s="444"/>
      <c r="R3" s="444"/>
      <c r="S3" s="444"/>
      <c r="T3" s="444"/>
      <c r="U3" s="446"/>
      <c r="V3" s="362"/>
      <c r="W3" s="362"/>
      <c r="X3" s="362"/>
      <c r="Y3" s="362"/>
      <c r="Z3" s="362"/>
      <c r="AA3" s="362"/>
      <c r="AB3" s="362"/>
      <c r="AC3" s="363"/>
    </row>
    <row r="4" spans="1:29" ht="75" x14ac:dyDescent="0.25">
      <c r="A4" s="10" t="s">
        <v>188</v>
      </c>
      <c r="B4" s="11" t="s">
        <v>108</v>
      </c>
      <c r="C4" s="10" t="s">
        <v>10</v>
      </c>
      <c r="D4" s="10" t="s">
        <v>134</v>
      </c>
      <c r="E4" s="368" t="s">
        <v>189</v>
      </c>
      <c r="F4" s="10" t="s">
        <v>11</v>
      </c>
      <c r="G4" s="10" t="s">
        <v>81</v>
      </c>
      <c r="H4" s="10" t="s">
        <v>82</v>
      </c>
      <c r="I4" s="10" t="s">
        <v>83</v>
      </c>
      <c r="J4" s="145"/>
      <c r="L4" s="220" t="s">
        <v>8</v>
      </c>
      <c r="M4" s="308" t="s">
        <v>10</v>
      </c>
      <c r="N4" s="308" t="s">
        <v>134</v>
      </c>
      <c r="O4" s="308" t="s">
        <v>145</v>
      </c>
      <c r="P4" s="308" t="s">
        <v>11</v>
      </c>
      <c r="Q4" s="308" t="s">
        <v>81</v>
      </c>
      <c r="R4" s="308" t="s">
        <v>82</v>
      </c>
      <c r="S4" s="308" t="s">
        <v>83</v>
      </c>
      <c r="T4" s="308" t="s">
        <v>146</v>
      </c>
      <c r="U4" s="447"/>
      <c r="W4" s="84" t="s">
        <v>122</v>
      </c>
      <c r="Y4" s="306"/>
      <c r="Z4" s="306"/>
      <c r="AA4" s="306"/>
      <c r="AB4" s="306"/>
      <c r="AC4" s="306"/>
    </row>
    <row r="5" spans="1:29" x14ac:dyDescent="0.25">
      <c r="A5" s="496">
        <v>1</v>
      </c>
      <c r="B5" s="43"/>
      <c r="C5" s="44"/>
      <c r="D5" s="236"/>
      <c r="E5" s="87" t="str">
        <f>IF(D5&lt;&gt;"",VLOOKUP(D5,Validations!$D$2:$E$30,2,FALSE)+0.02,"")</f>
        <v/>
      </c>
      <c r="F5" s="89">
        <f>IF(B5&lt;&gt;"",LOOKUP(B5,Validations!$A$2:$A$30,Validations!$B$2:$B$30),0)</f>
        <v>0</v>
      </c>
      <c r="G5" s="34">
        <f>IF(C5&gt;0,-CUMIPMT($E5/12,$F5*12,$C5,1,$F5*12,0),0)</f>
        <v>0</v>
      </c>
      <c r="H5" s="88">
        <f>C5+G5</f>
        <v>0</v>
      </c>
      <c r="I5" s="88">
        <f t="shared" ref="I5" si="0">IF(F5&lt;&gt;0,H5/F5,0)</f>
        <v>0</v>
      </c>
      <c r="J5" s="145"/>
      <c r="L5" s="240">
        <f>A5</f>
        <v>1</v>
      </c>
      <c r="M5" s="44"/>
      <c r="N5" s="236"/>
      <c r="O5" s="150" t="str">
        <f>IF(N5&lt;&gt;"",VLOOKUP(N5,Validations!$D$2:$E$30,2,FALSE)+0.02,"")</f>
        <v/>
      </c>
      <c r="P5" s="151">
        <f>F5</f>
        <v>0</v>
      </c>
      <c r="Q5" s="80">
        <f>IF(M5&gt;0,-CUMIPMT($O5/12,$P5*12,$M5,1,$P5*12,0),0)</f>
        <v>0</v>
      </c>
      <c r="R5" s="152">
        <f>M5+Q5</f>
        <v>0</v>
      </c>
      <c r="S5" s="152">
        <f t="shared" ref="S5:S30" si="1">IF(P5&lt;&gt;0,R5/P5,0)</f>
        <v>0</v>
      </c>
      <c r="T5" s="152">
        <f>S5-I5</f>
        <v>0</v>
      </c>
      <c r="U5" s="447"/>
      <c r="W5" s="591"/>
      <c r="X5" s="592"/>
      <c r="Y5" s="592"/>
      <c r="Z5" s="592"/>
      <c r="AA5" s="592"/>
      <c r="AB5" s="592"/>
      <c r="AC5" s="593"/>
    </row>
    <row r="6" spans="1:29" x14ac:dyDescent="0.25">
      <c r="A6" s="496">
        <f>A5+1</f>
        <v>2</v>
      </c>
      <c r="B6" s="43"/>
      <c r="C6" s="44"/>
      <c r="D6" s="236"/>
      <c r="E6" s="87" t="str">
        <f>IF(D6&lt;&gt;"",VLOOKUP(D6,Validations!$D$2:$E$30,2,FALSE)+0.02,"")</f>
        <v/>
      </c>
      <c r="F6" s="8">
        <f>IF(B6&lt;&gt;"",LOOKUP(B6,Validations!$A$2:$A$30,Validations!$B$2:$B$30),0)</f>
        <v>0</v>
      </c>
      <c r="G6" s="34">
        <f t="shared" ref="G6:G30" si="2">IF(C6&gt;0,-CUMIPMT($E6/12,$F6*12,$C6,1,$F6*12,0),0)</f>
        <v>0</v>
      </c>
      <c r="H6" s="34">
        <f t="shared" ref="H6:H30" si="3">C6+G6</f>
        <v>0</v>
      </c>
      <c r="I6" s="34">
        <f>IF(F6&lt;&gt;0,H6/F6,0)</f>
        <v>0</v>
      </c>
      <c r="J6" s="145"/>
      <c r="L6" s="240">
        <f t="shared" ref="L6:L30" si="4">A6</f>
        <v>2</v>
      </c>
      <c r="M6" s="44"/>
      <c r="N6" s="236"/>
      <c r="O6" s="150" t="str">
        <f>IF(N6&lt;&gt;"",VLOOKUP(N6,Validations!$D$2:$E$30,2,FALSE)+0.02,"")</f>
        <v/>
      </c>
      <c r="P6" s="151">
        <f t="shared" ref="P6:P30" si="5">F6</f>
        <v>0</v>
      </c>
      <c r="Q6" s="80">
        <f t="shared" ref="Q6:Q30" si="6">IF(M6&gt;0,-CUMIPMT($O6/12,$P6*12,$M6,1,$P6*12,0),0)</f>
        <v>0</v>
      </c>
      <c r="R6" s="80">
        <f t="shared" ref="R6:R30" si="7">M6+Q6</f>
        <v>0</v>
      </c>
      <c r="S6" s="80">
        <f t="shared" si="1"/>
        <v>0</v>
      </c>
      <c r="T6" s="152">
        <f t="shared" ref="T6:T30" si="8">S6-I6</f>
        <v>0</v>
      </c>
      <c r="U6" s="447"/>
      <c r="W6" s="591"/>
      <c r="X6" s="592"/>
      <c r="Y6" s="592"/>
      <c r="Z6" s="592"/>
      <c r="AA6" s="592"/>
      <c r="AB6" s="592"/>
      <c r="AC6" s="593"/>
    </row>
    <row r="7" spans="1:29" x14ac:dyDescent="0.25">
      <c r="A7" s="496">
        <f t="shared" ref="A7:A30" si="9">A6+1</f>
        <v>3</v>
      </c>
      <c r="B7" s="43"/>
      <c r="C7" s="44"/>
      <c r="D7" s="236"/>
      <c r="E7" s="87" t="str">
        <f>IF(D7&lt;&gt;"",VLOOKUP(D7,Validations!$D$2:$E$30,2,FALSE)+0.02,"")</f>
        <v/>
      </c>
      <c r="F7" s="8">
        <f>IF(B7&lt;&gt;"",LOOKUP(B7,Validations!$A$2:$A$30,Validations!$B$2:$B$30),0)</f>
        <v>0</v>
      </c>
      <c r="G7" s="34">
        <f t="shared" si="2"/>
        <v>0</v>
      </c>
      <c r="H7" s="34">
        <f t="shared" si="3"/>
        <v>0</v>
      </c>
      <c r="I7" s="34">
        <f t="shared" ref="I7:I30" si="10">IF(F7&lt;&gt;0,H7/F7,0)</f>
        <v>0</v>
      </c>
      <c r="J7" s="145"/>
      <c r="L7" s="240">
        <f t="shared" si="4"/>
        <v>3</v>
      </c>
      <c r="M7" s="44"/>
      <c r="N7" s="236"/>
      <c r="O7" s="150" t="str">
        <f>IF(N7&lt;&gt;"",VLOOKUP(N7,Validations!$D$2:$E$30,2,FALSE)+0.02,"")</f>
        <v/>
      </c>
      <c r="P7" s="151">
        <f t="shared" si="5"/>
        <v>0</v>
      </c>
      <c r="Q7" s="80">
        <f t="shared" si="6"/>
        <v>0</v>
      </c>
      <c r="R7" s="80">
        <f t="shared" si="7"/>
        <v>0</v>
      </c>
      <c r="S7" s="80">
        <f t="shared" si="1"/>
        <v>0</v>
      </c>
      <c r="T7" s="152">
        <f t="shared" si="8"/>
        <v>0</v>
      </c>
      <c r="U7" s="447"/>
      <c r="W7" s="591"/>
      <c r="X7" s="592"/>
      <c r="Y7" s="592"/>
      <c r="Z7" s="592"/>
      <c r="AA7" s="592"/>
      <c r="AB7" s="592"/>
      <c r="AC7" s="593"/>
    </row>
    <row r="8" spans="1:29" x14ac:dyDescent="0.25">
      <c r="A8" s="496">
        <f t="shared" si="9"/>
        <v>4</v>
      </c>
      <c r="B8" s="43"/>
      <c r="C8" s="44"/>
      <c r="D8" s="236"/>
      <c r="E8" s="87" t="str">
        <f>IF(D8&lt;&gt;"",VLOOKUP(D8,Validations!$D$2:$E$30,2,FALSE)+0.02,"")</f>
        <v/>
      </c>
      <c r="F8" s="8">
        <f>IF(B8&lt;&gt;"",LOOKUP(B8,Validations!$A$2:$A$30,Validations!$B$2:$B$30),0)</f>
        <v>0</v>
      </c>
      <c r="G8" s="34">
        <f t="shared" si="2"/>
        <v>0</v>
      </c>
      <c r="H8" s="34">
        <f t="shared" si="3"/>
        <v>0</v>
      </c>
      <c r="I8" s="34">
        <f t="shared" si="10"/>
        <v>0</v>
      </c>
      <c r="J8" s="145"/>
      <c r="L8" s="240">
        <f t="shared" si="4"/>
        <v>4</v>
      </c>
      <c r="M8" s="44"/>
      <c r="N8" s="236"/>
      <c r="O8" s="150" t="str">
        <f>IF(N8&lt;&gt;"",VLOOKUP(N8,Validations!$D$2:$E$30,2,FALSE)+0.02,"")</f>
        <v/>
      </c>
      <c r="P8" s="151">
        <f t="shared" si="5"/>
        <v>0</v>
      </c>
      <c r="Q8" s="80">
        <f t="shared" si="6"/>
        <v>0</v>
      </c>
      <c r="R8" s="80">
        <f t="shared" si="7"/>
        <v>0</v>
      </c>
      <c r="S8" s="80">
        <f t="shared" si="1"/>
        <v>0</v>
      </c>
      <c r="T8" s="152">
        <f t="shared" si="8"/>
        <v>0</v>
      </c>
      <c r="U8" s="447"/>
      <c r="W8" s="591"/>
      <c r="X8" s="592"/>
      <c r="Y8" s="592"/>
      <c r="Z8" s="592"/>
      <c r="AA8" s="592"/>
      <c r="AB8" s="592"/>
      <c r="AC8" s="593"/>
    </row>
    <row r="9" spans="1:29" x14ac:dyDescent="0.25">
      <c r="A9" s="496">
        <f t="shared" si="9"/>
        <v>5</v>
      </c>
      <c r="B9" s="43"/>
      <c r="C9" s="44"/>
      <c r="D9" s="236"/>
      <c r="E9" s="87" t="str">
        <f>IF(D9&lt;&gt;"",VLOOKUP(D9,Validations!$D$2:$E$30,2,FALSE)+0.02,"")</f>
        <v/>
      </c>
      <c r="F9" s="8">
        <f>IF(B9&lt;&gt;"",LOOKUP(B9,Validations!$A$2:$A$30,Validations!$B$2:$B$30),0)</f>
        <v>0</v>
      </c>
      <c r="G9" s="34">
        <f t="shared" si="2"/>
        <v>0</v>
      </c>
      <c r="H9" s="34">
        <f t="shared" si="3"/>
        <v>0</v>
      </c>
      <c r="I9" s="34">
        <f t="shared" si="10"/>
        <v>0</v>
      </c>
      <c r="J9" s="145"/>
      <c r="L9" s="240">
        <f t="shared" si="4"/>
        <v>5</v>
      </c>
      <c r="M9" s="44"/>
      <c r="N9" s="236"/>
      <c r="O9" s="150" t="str">
        <f>IF(N9&lt;&gt;"",VLOOKUP(N9,Validations!$D$2:$E$30,2,FALSE)+0.02,"")</f>
        <v/>
      </c>
      <c r="P9" s="151">
        <f t="shared" si="5"/>
        <v>0</v>
      </c>
      <c r="Q9" s="80">
        <f t="shared" si="6"/>
        <v>0</v>
      </c>
      <c r="R9" s="80">
        <f t="shared" si="7"/>
        <v>0</v>
      </c>
      <c r="S9" s="80">
        <f t="shared" si="1"/>
        <v>0</v>
      </c>
      <c r="T9" s="152">
        <f t="shared" si="8"/>
        <v>0</v>
      </c>
      <c r="U9" s="447"/>
      <c r="W9" s="591"/>
      <c r="X9" s="592"/>
      <c r="Y9" s="592"/>
      <c r="Z9" s="592"/>
      <c r="AA9" s="592"/>
      <c r="AB9" s="592"/>
      <c r="AC9" s="593"/>
    </row>
    <row r="10" spans="1:29" x14ac:dyDescent="0.25">
      <c r="A10" s="496">
        <f t="shared" si="9"/>
        <v>6</v>
      </c>
      <c r="B10" s="43"/>
      <c r="C10" s="44"/>
      <c r="D10" s="236"/>
      <c r="E10" s="87" t="str">
        <f>IF(D10&lt;&gt;"",VLOOKUP(D10,Validations!$D$2:$E$30,2,FALSE)+0.02,"")</f>
        <v/>
      </c>
      <c r="F10" s="8">
        <f>IF(B10&lt;&gt;"",LOOKUP(B10,Validations!$A$2:$A$30,Validations!$B$2:$B$30),0)</f>
        <v>0</v>
      </c>
      <c r="G10" s="34">
        <f t="shared" si="2"/>
        <v>0</v>
      </c>
      <c r="H10" s="34">
        <f t="shared" si="3"/>
        <v>0</v>
      </c>
      <c r="I10" s="34">
        <f t="shared" si="10"/>
        <v>0</v>
      </c>
      <c r="J10" s="145"/>
      <c r="L10" s="240">
        <f t="shared" si="4"/>
        <v>6</v>
      </c>
      <c r="M10" s="44"/>
      <c r="N10" s="236"/>
      <c r="O10" s="150" t="str">
        <f>IF(N10&lt;&gt;"",VLOOKUP(N10,Validations!$D$2:$E$30,2,FALSE)+0.02,"")</f>
        <v/>
      </c>
      <c r="P10" s="151">
        <f t="shared" si="5"/>
        <v>0</v>
      </c>
      <c r="Q10" s="80">
        <f t="shared" si="6"/>
        <v>0</v>
      </c>
      <c r="R10" s="80">
        <f t="shared" si="7"/>
        <v>0</v>
      </c>
      <c r="S10" s="80">
        <f t="shared" si="1"/>
        <v>0</v>
      </c>
      <c r="T10" s="152">
        <f t="shared" si="8"/>
        <v>0</v>
      </c>
      <c r="U10" s="447"/>
      <c r="W10" s="591"/>
      <c r="X10" s="592"/>
      <c r="Y10" s="592"/>
      <c r="Z10" s="592"/>
      <c r="AA10" s="592"/>
      <c r="AB10" s="592"/>
      <c r="AC10" s="593"/>
    </row>
    <row r="11" spans="1:29" x14ac:dyDescent="0.25">
      <c r="A11" s="496">
        <f t="shared" si="9"/>
        <v>7</v>
      </c>
      <c r="B11" s="43"/>
      <c r="C11" s="44"/>
      <c r="D11" s="236"/>
      <c r="E11" s="87" t="str">
        <f>IF(D11&lt;&gt;"",VLOOKUP(D11,Validations!$D$2:$E$30,2,FALSE)+0.02,"")</f>
        <v/>
      </c>
      <c r="F11" s="8">
        <f>IF(B11&lt;&gt;"",LOOKUP(B11,Validations!$A$2:$A$30,Validations!$B$2:$B$30),0)</f>
        <v>0</v>
      </c>
      <c r="G11" s="34">
        <f t="shared" si="2"/>
        <v>0</v>
      </c>
      <c r="H11" s="34">
        <f t="shared" si="3"/>
        <v>0</v>
      </c>
      <c r="I11" s="34">
        <f t="shared" si="10"/>
        <v>0</v>
      </c>
      <c r="J11" s="145"/>
      <c r="L11" s="240">
        <f t="shared" si="4"/>
        <v>7</v>
      </c>
      <c r="M11" s="44"/>
      <c r="N11" s="236"/>
      <c r="O11" s="150" t="str">
        <f>IF(N11&lt;&gt;"",VLOOKUP(N11,Validations!$D$2:$E$30,2,FALSE)+0.02,"")</f>
        <v/>
      </c>
      <c r="P11" s="151">
        <f t="shared" si="5"/>
        <v>0</v>
      </c>
      <c r="Q11" s="80">
        <f t="shared" si="6"/>
        <v>0</v>
      </c>
      <c r="R11" s="80">
        <f t="shared" si="7"/>
        <v>0</v>
      </c>
      <c r="S11" s="80">
        <f t="shared" si="1"/>
        <v>0</v>
      </c>
      <c r="T11" s="152">
        <f t="shared" si="8"/>
        <v>0</v>
      </c>
      <c r="U11" s="447"/>
      <c r="W11" s="591"/>
      <c r="X11" s="592"/>
      <c r="Y11" s="592"/>
      <c r="Z11" s="592"/>
      <c r="AA11" s="592"/>
      <c r="AB11" s="592"/>
      <c r="AC11" s="593"/>
    </row>
    <row r="12" spans="1:29" x14ac:dyDescent="0.25">
      <c r="A12" s="496">
        <f t="shared" si="9"/>
        <v>8</v>
      </c>
      <c r="B12" s="43"/>
      <c r="C12" s="44"/>
      <c r="D12" s="236"/>
      <c r="E12" s="87" t="str">
        <f>IF(D12&lt;&gt;"",VLOOKUP(D12,Validations!$D$2:$E$30,2,FALSE)+0.02,"")</f>
        <v/>
      </c>
      <c r="F12" s="8">
        <f>IF(B12&lt;&gt;"",LOOKUP(B12,Validations!$A$2:$A$30,Validations!$B$2:$B$30),0)</f>
        <v>0</v>
      </c>
      <c r="G12" s="34">
        <f t="shared" si="2"/>
        <v>0</v>
      </c>
      <c r="H12" s="34">
        <f t="shared" si="3"/>
        <v>0</v>
      </c>
      <c r="I12" s="34">
        <f t="shared" si="10"/>
        <v>0</v>
      </c>
      <c r="J12" s="145"/>
      <c r="L12" s="240">
        <f t="shared" si="4"/>
        <v>8</v>
      </c>
      <c r="M12" s="44"/>
      <c r="N12" s="236"/>
      <c r="O12" s="150" t="str">
        <f>IF(N12&lt;&gt;"",VLOOKUP(N12,Validations!$D$2:$E$30,2,FALSE)+0.02,"")</f>
        <v/>
      </c>
      <c r="P12" s="151">
        <f t="shared" si="5"/>
        <v>0</v>
      </c>
      <c r="Q12" s="80">
        <f t="shared" si="6"/>
        <v>0</v>
      </c>
      <c r="R12" s="80">
        <f t="shared" si="7"/>
        <v>0</v>
      </c>
      <c r="S12" s="80">
        <f t="shared" si="1"/>
        <v>0</v>
      </c>
      <c r="T12" s="152">
        <f t="shared" si="8"/>
        <v>0</v>
      </c>
      <c r="U12" s="447"/>
      <c r="W12" s="591"/>
      <c r="X12" s="592"/>
      <c r="Y12" s="592"/>
      <c r="Z12" s="592"/>
      <c r="AA12" s="592"/>
      <c r="AB12" s="592"/>
      <c r="AC12" s="593"/>
    </row>
    <row r="13" spans="1:29" x14ac:dyDescent="0.25">
      <c r="A13" s="496">
        <f t="shared" si="9"/>
        <v>9</v>
      </c>
      <c r="B13" s="43"/>
      <c r="C13" s="44"/>
      <c r="D13" s="236"/>
      <c r="E13" s="87" t="str">
        <f>IF(D13&lt;&gt;"",VLOOKUP(D13,Validations!$D$2:$E$30,2,FALSE)+0.02,"")</f>
        <v/>
      </c>
      <c r="F13" s="8">
        <f>IF(B13&lt;&gt;"",LOOKUP(B13,Validations!$A$2:$A$30,Validations!$B$2:$B$30),0)</f>
        <v>0</v>
      </c>
      <c r="G13" s="34">
        <f t="shared" si="2"/>
        <v>0</v>
      </c>
      <c r="H13" s="34">
        <f t="shared" si="3"/>
        <v>0</v>
      </c>
      <c r="I13" s="34">
        <f t="shared" si="10"/>
        <v>0</v>
      </c>
      <c r="J13" s="145"/>
      <c r="L13" s="240">
        <f t="shared" si="4"/>
        <v>9</v>
      </c>
      <c r="M13" s="44"/>
      <c r="N13" s="236"/>
      <c r="O13" s="150" t="str">
        <f>IF(N13&lt;&gt;"",VLOOKUP(N13,Validations!$D$2:$E$30,2,FALSE)+0.02,"")</f>
        <v/>
      </c>
      <c r="P13" s="151">
        <f t="shared" si="5"/>
        <v>0</v>
      </c>
      <c r="Q13" s="80">
        <f t="shared" si="6"/>
        <v>0</v>
      </c>
      <c r="R13" s="80">
        <f t="shared" si="7"/>
        <v>0</v>
      </c>
      <c r="S13" s="80">
        <f t="shared" si="1"/>
        <v>0</v>
      </c>
      <c r="T13" s="152">
        <f t="shared" si="8"/>
        <v>0</v>
      </c>
      <c r="U13" s="447"/>
      <c r="W13" s="591"/>
      <c r="X13" s="592"/>
      <c r="Y13" s="592"/>
      <c r="Z13" s="592"/>
      <c r="AA13" s="592"/>
      <c r="AB13" s="592"/>
      <c r="AC13" s="593"/>
    </row>
    <row r="14" spans="1:29" x14ac:dyDescent="0.25">
      <c r="A14" s="496">
        <f t="shared" si="9"/>
        <v>10</v>
      </c>
      <c r="B14" s="43"/>
      <c r="C14" s="44"/>
      <c r="D14" s="236"/>
      <c r="E14" s="87" t="str">
        <f>IF(D14&lt;&gt;"",VLOOKUP(D14,Validations!$D$2:$E$30,2,FALSE)+0.02,"")</f>
        <v/>
      </c>
      <c r="F14" s="8">
        <f>IF(B14&lt;&gt;"",LOOKUP(B14,Validations!$A$2:$A$30,Validations!$B$2:$B$30),0)</f>
        <v>0</v>
      </c>
      <c r="G14" s="34">
        <f t="shared" si="2"/>
        <v>0</v>
      </c>
      <c r="H14" s="34">
        <f t="shared" si="3"/>
        <v>0</v>
      </c>
      <c r="I14" s="34">
        <f t="shared" si="10"/>
        <v>0</v>
      </c>
      <c r="J14" s="145"/>
      <c r="L14" s="240">
        <f t="shared" si="4"/>
        <v>10</v>
      </c>
      <c r="M14" s="44"/>
      <c r="N14" s="236"/>
      <c r="O14" s="150" t="str">
        <f>IF(N14&lt;&gt;"",VLOOKUP(N14,Validations!$D$2:$E$30,2,FALSE)+0.02,"")</f>
        <v/>
      </c>
      <c r="P14" s="151">
        <f t="shared" si="5"/>
        <v>0</v>
      </c>
      <c r="Q14" s="80">
        <f t="shared" si="6"/>
        <v>0</v>
      </c>
      <c r="R14" s="80">
        <f t="shared" si="7"/>
        <v>0</v>
      </c>
      <c r="S14" s="80">
        <f t="shared" si="1"/>
        <v>0</v>
      </c>
      <c r="T14" s="152">
        <f t="shared" si="8"/>
        <v>0</v>
      </c>
      <c r="U14" s="447"/>
      <c r="W14" s="591"/>
      <c r="X14" s="592"/>
      <c r="Y14" s="592"/>
      <c r="Z14" s="592"/>
      <c r="AA14" s="592"/>
      <c r="AB14" s="592"/>
      <c r="AC14" s="593"/>
    </row>
    <row r="15" spans="1:29" x14ac:dyDescent="0.25">
      <c r="A15" s="496">
        <f t="shared" si="9"/>
        <v>11</v>
      </c>
      <c r="B15" s="43"/>
      <c r="C15" s="44"/>
      <c r="D15" s="236"/>
      <c r="E15" s="87" t="str">
        <f>IF(D15&lt;&gt;"",VLOOKUP(D15,Validations!$D$2:$E$30,2,FALSE)+0.02,"")</f>
        <v/>
      </c>
      <c r="F15" s="8">
        <f>IF(B15&lt;&gt;"",LOOKUP(B15,Validations!$A$2:$A$30,Validations!$B$2:$B$30),0)</f>
        <v>0</v>
      </c>
      <c r="G15" s="34">
        <f t="shared" si="2"/>
        <v>0</v>
      </c>
      <c r="H15" s="34">
        <f t="shared" si="3"/>
        <v>0</v>
      </c>
      <c r="I15" s="34">
        <f t="shared" si="10"/>
        <v>0</v>
      </c>
      <c r="J15" s="145"/>
      <c r="L15" s="240">
        <f t="shared" si="4"/>
        <v>11</v>
      </c>
      <c r="M15" s="44"/>
      <c r="N15" s="236"/>
      <c r="O15" s="150" t="str">
        <f>IF(N15&lt;&gt;"",VLOOKUP(N15,Validations!$D$2:$E$30,2,FALSE)+0.02,"")</f>
        <v/>
      </c>
      <c r="P15" s="151">
        <f t="shared" si="5"/>
        <v>0</v>
      </c>
      <c r="Q15" s="80">
        <f t="shared" si="6"/>
        <v>0</v>
      </c>
      <c r="R15" s="80">
        <f t="shared" si="7"/>
        <v>0</v>
      </c>
      <c r="S15" s="80">
        <f t="shared" si="1"/>
        <v>0</v>
      </c>
      <c r="T15" s="152">
        <f t="shared" si="8"/>
        <v>0</v>
      </c>
      <c r="U15" s="447"/>
      <c r="W15" s="591"/>
      <c r="X15" s="592"/>
      <c r="Y15" s="592"/>
      <c r="Z15" s="592"/>
      <c r="AA15" s="592"/>
      <c r="AB15" s="592"/>
      <c r="AC15" s="593"/>
    </row>
    <row r="16" spans="1:29" x14ac:dyDescent="0.25">
      <c r="A16" s="496">
        <f t="shared" si="9"/>
        <v>12</v>
      </c>
      <c r="B16" s="43"/>
      <c r="C16" s="44"/>
      <c r="D16" s="236"/>
      <c r="E16" s="87" t="str">
        <f>IF(D16&lt;&gt;"",VLOOKUP(D16,Validations!$D$2:$E$30,2,FALSE)+0.02,"")</f>
        <v/>
      </c>
      <c r="F16" s="8">
        <f>IF(B16&lt;&gt;"",LOOKUP(B16,Validations!$A$2:$A$30,Validations!$B$2:$B$30),0)</f>
        <v>0</v>
      </c>
      <c r="G16" s="34">
        <f t="shared" si="2"/>
        <v>0</v>
      </c>
      <c r="H16" s="34">
        <f t="shared" si="3"/>
        <v>0</v>
      </c>
      <c r="I16" s="34">
        <f t="shared" si="10"/>
        <v>0</v>
      </c>
      <c r="J16" s="145"/>
      <c r="L16" s="240">
        <f t="shared" si="4"/>
        <v>12</v>
      </c>
      <c r="M16" s="44"/>
      <c r="N16" s="236"/>
      <c r="O16" s="150" t="str">
        <f>IF(N16&lt;&gt;"",VLOOKUP(N16,Validations!$D$2:$E$30,2,FALSE)+0.02,"")</f>
        <v/>
      </c>
      <c r="P16" s="151">
        <f t="shared" si="5"/>
        <v>0</v>
      </c>
      <c r="Q16" s="80">
        <f t="shared" si="6"/>
        <v>0</v>
      </c>
      <c r="R16" s="80">
        <f t="shared" si="7"/>
        <v>0</v>
      </c>
      <c r="S16" s="80">
        <f t="shared" si="1"/>
        <v>0</v>
      </c>
      <c r="T16" s="152">
        <f t="shared" si="8"/>
        <v>0</v>
      </c>
      <c r="U16" s="447"/>
      <c r="W16" s="591"/>
      <c r="X16" s="592"/>
      <c r="Y16" s="592"/>
      <c r="Z16" s="592"/>
      <c r="AA16" s="592"/>
      <c r="AB16" s="592"/>
      <c r="AC16" s="593"/>
    </row>
    <row r="17" spans="1:29" x14ac:dyDescent="0.25">
      <c r="A17" s="496">
        <f t="shared" si="9"/>
        <v>13</v>
      </c>
      <c r="B17" s="43"/>
      <c r="C17" s="44"/>
      <c r="D17" s="236"/>
      <c r="E17" s="87" t="str">
        <f>IF(D17&lt;&gt;"",VLOOKUP(D17,Validations!$D$2:$E$30,2,FALSE)+0.02,"")</f>
        <v/>
      </c>
      <c r="F17" s="8">
        <f>IF(B17&lt;&gt;"",LOOKUP(B17,Validations!$A$2:$A$30,Validations!$B$2:$B$30),0)</f>
        <v>0</v>
      </c>
      <c r="G17" s="34">
        <f t="shared" si="2"/>
        <v>0</v>
      </c>
      <c r="H17" s="34">
        <f t="shared" si="3"/>
        <v>0</v>
      </c>
      <c r="I17" s="34">
        <f t="shared" si="10"/>
        <v>0</v>
      </c>
      <c r="J17" s="145"/>
      <c r="L17" s="240">
        <f t="shared" si="4"/>
        <v>13</v>
      </c>
      <c r="M17" s="44"/>
      <c r="N17" s="236"/>
      <c r="O17" s="150" t="str">
        <f>IF(N17&lt;&gt;"",VLOOKUP(N17,Validations!$D$2:$E$30,2,FALSE)+0.02,"")</f>
        <v/>
      </c>
      <c r="P17" s="151">
        <f t="shared" si="5"/>
        <v>0</v>
      </c>
      <c r="Q17" s="80">
        <f t="shared" si="6"/>
        <v>0</v>
      </c>
      <c r="R17" s="80">
        <f t="shared" si="7"/>
        <v>0</v>
      </c>
      <c r="S17" s="80">
        <f t="shared" si="1"/>
        <v>0</v>
      </c>
      <c r="T17" s="152">
        <f t="shared" si="8"/>
        <v>0</v>
      </c>
      <c r="U17" s="447"/>
      <c r="W17" s="591"/>
      <c r="X17" s="592"/>
      <c r="Y17" s="592"/>
      <c r="Z17" s="592"/>
      <c r="AA17" s="592"/>
      <c r="AB17" s="592"/>
      <c r="AC17" s="593"/>
    </row>
    <row r="18" spans="1:29" x14ac:dyDescent="0.25">
      <c r="A18" s="496">
        <f t="shared" si="9"/>
        <v>14</v>
      </c>
      <c r="B18" s="43"/>
      <c r="C18" s="44"/>
      <c r="D18" s="236"/>
      <c r="E18" s="87" t="str">
        <f>IF(D18&lt;&gt;"",VLOOKUP(D18,Validations!$D$2:$E$30,2,FALSE)+0.02,"")</f>
        <v/>
      </c>
      <c r="F18" s="8">
        <f>IF(B18&lt;&gt;"",LOOKUP(B18,Validations!$A$2:$A$30,Validations!$B$2:$B$30),0)</f>
        <v>0</v>
      </c>
      <c r="G18" s="34">
        <f t="shared" si="2"/>
        <v>0</v>
      </c>
      <c r="H18" s="34">
        <f t="shared" si="3"/>
        <v>0</v>
      </c>
      <c r="I18" s="34">
        <f t="shared" si="10"/>
        <v>0</v>
      </c>
      <c r="J18" s="145"/>
      <c r="L18" s="240">
        <f t="shared" si="4"/>
        <v>14</v>
      </c>
      <c r="M18" s="44"/>
      <c r="N18" s="236"/>
      <c r="O18" s="150" t="str">
        <f>IF(N18&lt;&gt;"",VLOOKUP(N18,Validations!$D$2:$E$30,2,FALSE)+0.02,"")</f>
        <v/>
      </c>
      <c r="P18" s="151">
        <f t="shared" si="5"/>
        <v>0</v>
      </c>
      <c r="Q18" s="80">
        <f t="shared" si="6"/>
        <v>0</v>
      </c>
      <c r="R18" s="80">
        <f t="shared" si="7"/>
        <v>0</v>
      </c>
      <c r="S18" s="80">
        <f t="shared" si="1"/>
        <v>0</v>
      </c>
      <c r="T18" s="152">
        <f t="shared" si="8"/>
        <v>0</v>
      </c>
      <c r="U18" s="447"/>
      <c r="W18" s="591"/>
      <c r="X18" s="592"/>
      <c r="Y18" s="592"/>
      <c r="Z18" s="592"/>
      <c r="AA18" s="592"/>
      <c r="AB18" s="592"/>
      <c r="AC18" s="593"/>
    </row>
    <row r="19" spans="1:29" x14ac:dyDescent="0.25">
      <c r="A19" s="496">
        <f t="shared" si="9"/>
        <v>15</v>
      </c>
      <c r="B19" s="43"/>
      <c r="C19" s="44"/>
      <c r="D19" s="236"/>
      <c r="E19" s="87" t="str">
        <f>IF(D19&lt;&gt;"",VLOOKUP(D19,Validations!$D$2:$E$30,2,FALSE)+0.02,"")</f>
        <v/>
      </c>
      <c r="F19" s="8">
        <f>IF(B19&lt;&gt;"",LOOKUP(B19,Validations!$A$2:$A$30,Validations!$B$2:$B$30),0)</f>
        <v>0</v>
      </c>
      <c r="G19" s="34">
        <f t="shared" si="2"/>
        <v>0</v>
      </c>
      <c r="H19" s="34">
        <f t="shared" si="3"/>
        <v>0</v>
      </c>
      <c r="I19" s="34">
        <f t="shared" si="10"/>
        <v>0</v>
      </c>
      <c r="J19" s="145"/>
      <c r="L19" s="240">
        <f t="shared" si="4"/>
        <v>15</v>
      </c>
      <c r="M19" s="44"/>
      <c r="N19" s="236"/>
      <c r="O19" s="150" t="str">
        <f>IF(N19&lt;&gt;"",VLOOKUP(N19,Validations!$D$2:$E$30,2,FALSE)+0.02,"")</f>
        <v/>
      </c>
      <c r="P19" s="151">
        <f t="shared" si="5"/>
        <v>0</v>
      </c>
      <c r="Q19" s="80">
        <f t="shared" si="6"/>
        <v>0</v>
      </c>
      <c r="R19" s="80">
        <f t="shared" si="7"/>
        <v>0</v>
      </c>
      <c r="S19" s="80">
        <f t="shared" si="1"/>
        <v>0</v>
      </c>
      <c r="T19" s="152">
        <f t="shared" si="8"/>
        <v>0</v>
      </c>
      <c r="U19" s="447"/>
      <c r="W19" s="591"/>
      <c r="X19" s="592"/>
      <c r="Y19" s="592"/>
      <c r="Z19" s="592"/>
      <c r="AA19" s="592"/>
      <c r="AB19" s="592"/>
      <c r="AC19" s="593"/>
    </row>
    <row r="20" spans="1:29" x14ac:dyDescent="0.25">
      <c r="A20" s="496">
        <f t="shared" si="9"/>
        <v>16</v>
      </c>
      <c r="B20" s="43"/>
      <c r="C20" s="44"/>
      <c r="D20" s="236"/>
      <c r="E20" s="87" t="str">
        <f>IF(D20&lt;&gt;"",VLOOKUP(D20,Validations!$D$2:$E$30,2,FALSE)+0.02,"")</f>
        <v/>
      </c>
      <c r="F20" s="8">
        <f>IF(B20&lt;&gt;"",LOOKUP(B20,Validations!$A$2:$A$30,Validations!$B$2:$B$30),0)</f>
        <v>0</v>
      </c>
      <c r="G20" s="34">
        <f t="shared" si="2"/>
        <v>0</v>
      </c>
      <c r="H20" s="34">
        <f t="shared" si="3"/>
        <v>0</v>
      </c>
      <c r="I20" s="34">
        <f t="shared" si="10"/>
        <v>0</v>
      </c>
      <c r="J20" s="145"/>
      <c r="L20" s="240">
        <f t="shared" si="4"/>
        <v>16</v>
      </c>
      <c r="M20" s="44"/>
      <c r="N20" s="236"/>
      <c r="O20" s="150" t="str">
        <f>IF(N20&lt;&gt;"",VLOOKUP(N20,Validations!$D$2:$E$30,2,FALSE)+0.02,"")</f>
        <v/>
      </c>
      <c r="P20" s="151">
        <f t="shared" si="5"/>
        <v>0</v>
      </c>
      <c r="Q20" s="80">
        <f t="shared" si="6"/>
        <v>0</v>
      </c>
      <c r="R20" s="80">
        <f t="shared" si="7"/>
        <v>0</v>
      </c>
      <c r="S20" s="80">
        <f t="shared" si="1"/>
        <v>0</v>
      </c>
      <c r="T20" s="152">
        <f t="shared" si="8"/>
        <v>0</v>
      </c>
      <c r="U20" s="447"/>
      <c r="W20" s="591"/>
      <c r="X20" s="592"/>
      <c r="Y20" s="592"/>
      <c r="Z20" s="592"/>
      <c r="AA20" s="592"/>
      <c r="AB20" s="592"/>
      <c r="AC20" s="593"/>
    </row>
    <row r="21" spans="1:29" x14ac:dyDescent="0.25">
      <c r="A21" s="496">
        <f t="shared" si="9"/>
        <v>17</v>
      </c>
      <c r="B21" s="43"/>
      <c r="C21" s="44"/>
      <c r="D21" s="236"/>
      <c r="E21" s="87" t="str">
        <f>IF(D21&lt;&gt;"",VLOOKUP(D21,Validations!$D$2:$E$30,2,FALSE)+0.02,"")</f>
        <v/>
      </c>
      <c r="F21" s="8">
        <f>IF(B21&lt;&gt;"",LOOKUP(B21,Validations!$A$2:$A$30,Validations!$B$2:$B$30),0)</f>
        <v>0</v>
      </c>
      <c r="G21" s="34">
        <f t="shared" si="2"/>
        <v>0</v>
      </c>
      <c r="H21" s="34">
        <f t="shared" si="3"/>
        <v>0</v>
      </c>
      <c r="I21" s="34">
        <f t="shared" si="10"/>
        <v>0</v>
      </c>
      <c r="J21" s="145"/>
      <c r="L21" s="240">
        <f t="shared" si="4"/>
        <v>17</v>
      </c>
      <c r="M21" s="44"/>
      <c r="N21" s="236"/>
      <c r="O21" s="150" t="str">
        <f>IF(N21&lt;&gt;"",VLOOKUP(N21,Validations!$D$2:$E$30,2,FALSE)+0.02,"")</f>
        <v/>
      </c>
      <c r="P21" s="151">
        <f t="shared" si="5"/>
        <v>0</v>
      </c>
      <c r="Q21" s="80">
        <f t="shared" si="6"/>
        <v>0</v>
      </c>
      <c r="R21" s="80">
        <f t="shared" si="7"/>
        <v>0</v>
      </c>
      <c r="S21" s="80">
        <f t="shared" si="1"/>
        <v>0</v>
      </c>
      <c r="T21" s="152">
        <f t="shared" si="8"/>
        <v>0</v>
      </c>
      <c r="U21" s="447"/>
      <c r="W21" s="591"/>
      <c r="X21" s="592"/>
      <c r="Y21" s="592"/>
      <c r="Z21" s="592"/>
      <c r="AA21" s="592"/>
      <c r="AB21" s="592"/>
      <c r="AC21" s="593"/>
    </row>
    <row r="22" spans="1:29" x14ac:dyDescent="0.25">
      <c r="A22" s="496">
        <f t="shared" si="9"/>
        <v>18</v>
      </c>
      <c r="B22" s="43"/>
      <c r="C22" s="44"/>
      <c r="D22" s="236"/>
      <c r="E22" s="87" t="str">
        <f>IF(D22&lt;&gt;"",VLOOKUP(D22,Validations!$D$2:$E$30,2,FALSE)+0.02,"")</f>
        <v/>
      </c>
      <c r="F22" s="8">
        <f>IF(B22&lt;&gt;"",LOOKUP(B22,Validations!$A$2:$A$30,Validations!$B$2:$B$30),0)</f>
        <v>0</v>
      </c>
      <c r="G22" s="34">
        <f t="shared" si="2"/>
        <v>0</v>
      </c>
      <c r="H22" s="34">
        <f t="shared" si="3"/>
        <v>0</v>
      </c>
      <c r="I22" s="34">
        <f t="shared" si="10"/>
        <v>0</v>
      </c>
      <c r="J22" s="145"/>
      <c r="L22" s="240">
        <f t="shared" si="4"/>
        <v>18</v>
      </c>
      <c r="M22" s="44"/>
      <c r="N22" s="236"/>
      <c r="O22" s="150" t="str">
        <f>IF(N22&lt;&gt;"",VLOOKUP(N22,Validations!$D$2:$E$30,2,FALSE)+0.02,"")</f>
        <v/>
      </c>
      <c r="P22" s="151">
        <f t="shared" si="5"/>
        <v>0</v>
      </c>
      <c r="Q22" s="80">
        <f t="shared" si="6"/>
        <v>0</v>
      </c>
      <c r="R22" s="80">
        <f t="shared" si="7"/>
        <v>0</v>
      </c>
      <c r="S22" s="80">
        <f t="shared" si="1"/>
        <v>0</v>
      </c>
      <c r="T22" s="152">
        <f t="shared" si="8"/>
        <v>0</v>
      </c>
      <c r="U22" s="447"/>
      <c r="W22" s="591"/>
      <c r="X22" s="592"/>
      <c r="Y22" s="592"/>
      <c r="Z22" s="592"/>
      <c r="AA22" s="592"/>
      <c r="AB22" s="592"/>
      <c r="AC22" s="593"/>
    </row>
    <row r="23" spans="1:29" x14ac:dyDescent="0.25">
      <c r="A23" s="496">
        <f t="shared" si="9"/>
        <v>19</v>
      </c>
      <c r="B23" s="43"/>
      <c r="C23" s="44"/>
      <c r="D23" s="236"/>
      <c r="E23" s="87" t="str">
        <f>IF(D23&lt;&gt;"",VLOOKUP(D23,Validations!$D$2:$E$30,2,FALSE)+0.02,"")</f>
        <v/>
      </c>
      <c r="F23" s="8">
        <f>IF(B23&lt;&gt;"",LOOKUP(B23,Validations!$A$2:$A$30,Validations!$B$2:$B$30),0)</f>
        <v>0</v>
      </c>
      <c r="G23" s="34">
        <f t="shared" si="2"/>
        <v>0</v>
      </c>
      <c r="H23" s="34">
        <f t="shared" si="3"/>
        <v>0</v>
      </c>
      <c r="I23" s="34">
        <f t="shared" si="10"/>
        <v>0</v>
      </c>
      <c r="J23" s="145"/>
      <c r="L23" s="240">
        <f t="shared" si="4"/>
        <v>19</v>
      </c>
      <c r="M23" s="44"/>
      <c r="N23" s="236"/>
      <c r="O23" s="150" t="str">
        <f>IF(N23&lt;&gt;"",VLOOKUP(N23,Validations!$D$2:$E$30,2,FALSE)+0.02,"")</f>
        <v/>
      </c>
      <c r="P23" s="151">
        <f t="shared" si="5"/>
        <v>0</v>
      </c>
      <c r="Q23" s="80">
        <f t="shared" si="6"/>
        <v>0</v>
      </c>
      <c r="R23" s="80">
        <f t="shared" si="7"/>
        <v>0</v>
      </c>
      <c r="S23" s="80">
        <f t="shared" si="1"/>
        <v>0</v>
      </c>
      <c r="T23" s="152">
        <f t="shared" si="8"/>
        <v>0</v>
      </c>
      <c r="U23" s="447"/>
      <c r="W23" s="591"/>
      <c r="X23" s="592"/>
      <c r="Y23" s="592"/>
      <c r="Z23" s="592"/>
      <c r="AA23" s="592"/>
      <c r="AB23" s="592"/>
      <c r="AC23" s="593"/>
    </row>
    <row r="24" spans="1:29" x14ac:dyDescent="0.25">
      <c r="A24" s="496">
        <f t="shared" si="9"/>
        <v>20</v>
      </c>
      <c r="B24" s="43"/>
      <c r="C24" s="44"/>
      <c r="D24" s="236"/>
      <c r="E24" s="87" t="str">
        <f>IF(D24&lt;&gt;"",VLOOKUP(D24,Validations!$D$2:$E$30,2,FALSE)+0.02,"")</f>
        <v/>
      </c>
      <c r="F24" s="8">
        <f>IF(B24&lt;&gt;"",LOOKUP(B24,Validations!$A$2:$A$30,Validations!$B$2:$B$30),0)</f>
        <v>0</v>
      </c>
      <c r="G24" s="34">
        <f t="shared" si="2"/>
        <v>0</v>
      </c>
      <c r="H24" s="34">
        <f t="shared" si="3"/>
        <v>0</v>
      </c>
      <c r="I24" s="34">
        <f t="shared" si="10"/>
        <v>0</v>
      </c>
      <c r="J24" s="145"/>
      <c r="L24" s="240">
        <f t="shared" si="4"/>
        <v>20</v>
      </c>
      <c r="M24" s="44"/>
      <c r="N24" s="236"/>
      <c r="O24" s="150" t="str">
        <f>IF(N24&lt;&gt;"",VLOOKUP(N24,Validations!$D$2:$E$30,2,FALSE)+0.02,"")</f>
        <v/>
      </c>
      <c r="P24" s="151">
        <f t="shared" si="5"/>
        <v>0</v>
      </c>
      <c r="Q24" s="80">
        <f t="shared" si="6"/>
        <v>0</v>
      </c>
      <c r="R24" s="80">
        <f t="shared" si="7"/>
        <v>0</v>
      </c>
      <c r="S24" s="80">
        <f t="shared" si="1"/>
        <v>0</v>
      </c>
      <c r="T24" s="152">
        <f t="shared" si="8"/>
        <v>0</v>
      </c>
      <c r="U24" s="447"/>
      <c r="W24" s="591"/>
      <c r="X24" s="592"/>
      <c r="Y24" s="592"/>
      <c r="Z24" s="592"/>
      <c r="AA24" s="592"/>
      <c r="AB24" s="592"/>
      <c r="AC24" s="593"/>
    </row>
    <row r="25" spans="1:29" x14ac:dyDescent="0.25">
      <c r="A25" s="496">
        <f t="shared" si="9"/>
        <v>21</v>
      </c>
      <c r="B25" s="43"/>
      <c r="C25" s="44"/>
      <c r="D25" s="236"/>
      <c r="E25" s="87" t="str">
        <f>IF(D25&lt;&gt;"",VLOOKUP(D25,Validations!$D$2:$E$30,2,FALSE)+0.02,"")</f>
        <v/>
      </c>
      <c r="F25" s="8">
        <f>IF(B25&lt;&gt;"",LOOKUP(B25,Validations!$A$2:$A$30,Validations!$B$2:$B$30),0)</f>
        <v>0</v>
      </c>
      <c r="G25" s="34">
        <f t="shared" si="2"/>
        <v>0</v>
      </c>
      <c r="H25" s="34">
        <f t="shared" si="3"/>
        <v>0</v>
      </c>
      <c r="I25" s="34">
        <f t="shared" si="10"/>
        <v>0</v>
      </c>
      <c r="J25" s="145"/>
      <c r="L25" s="240">
        <f t="shared" si="4"/>
        <v>21</v>
      </c>
      <c r="M25" s="44"/>
      <c r="N25" s="236"/>
      <c r="O25" s="150" t="str">
        <f>IF(N25&lt;&gt;"",VLOOKUP(N25,Validations!$D$2:$E$30,2,FALSE)+0.02,"")</f>
        <v/>
      </c>
      <c r="P25" s="151">
        <f t="shared" si="5"/>
        <v>0</v>
      </c>
      <c r="Q25" s="80">
        <f t="shared" si="6"/>
        <v>0</v>
      </c>
      <c r="R25" s="80">
        <f t="shared" si="7"/>
        <v>0</v>
      </c>
      <c r="S25" s="80">
        <f t="shared" si="1"/>
        <v>0</v>
      </c>
      <c r="T25" s="152">
        <f t="shared" si="8"/>
        <v>0</v>
      </c>
      <c r="U25" s="447"/>
      <c r="W25" s="591"/>
      <c r="X25" s="592"/>
      <c r="Y25" s="592"/>
      <c r="Z25" s="592"/>
      <c r="AA25" s="592"/>
      <c r="AB25" s="592"/>
      <c r="AC25" s="593"/>
    </row>
    <row r="26" spans="1:29" x14ac:dyDescent="0.25">
      <c r="A26" s="496">
        <f t="shared" si="9"/>
        <v>22</v>
      </c>
      <c r="B26" s="43"/>
      <c r="C26" s="44"/>
      <c r="D26" s="236"/>
      <c r="E26" s="87" t="str">
        <f>IF(D26&lt;&gt;"",VLOOKUP(D26,Validations!$D$2:$E$30,2,FALSE)+0.02,"")</f>
        <v/>
      </c>
      <c r="F26" s="8">
        <f>IF(B26&lt;&gt;"",LOOKUP(B26,Validations!$A$2:$A$30,Validations!$B$2:$B$30),0)</f>
        <v>0</v>
      </c>
      <c r="G26" s="34">
        <f t="shared" si="2"/>
        <v>0</v>
      </c>
      <c r="H26" s="34">
        <f t="shared" si="3"/>
        <v>0</v>
      </c>
      <c r="I26" s="34">
        <f t="shared" si="10"/>
        <v>0</v>
      </c>
      <c r="J26" s="145"/>
      <c r="L26" s="240">
        <f t="shared" si="4"/>
        <v>22</v>
      </c>
      <c r="M26" s="44"/>
      <c r="N26" s="236"/>
      <c r="O26" s="150" t="str">
        <f>IF(N26&lt;&gt;"",VLOOKUP(N26,Validations!$D$2:$E$30,2,FALSE)+0.02,"")</f>
        <v/>
      </c>
      <c r="P26" s="151">
        <f t="shared" si="5"/>
        <v>0</v>
      </c>
      <c r="Q26" s="80">
        <f t="shared" si="6"/>
        <v>0</v>
      </c>
      <c r="R26" s="80">
        <f t="shared" si="7"/>
        <v>0</v>
      </c>
      <c r="S26" s="80">
        <f t="shared" si="1"/>
        <v>0</v>
      </c>
      <c r="T26" s="152">
        <f t="shared" si="8"/>
        <v>0</v>
      </c>
      <c r="U26" s="447"/>
      <c r="W26" s="591"/>
      <c r="X26" s="592"/>
      <c r="Y26" s="592"/>
      <c r="Z26" s="592"/>
      <c r="AA26" s="592"/>
      <c r="AB26" s="592"/>
      <c r="AC26" s="593"/>
    </row>
    <row r="27" spans="1:29" x14ac:dyDescent="0.25">
      <c r="A27" s="496">
        <f t="shared" si="9"/>
        <v>23</v>
      </c>
      <c r="B27" s="43"/>
      <c r="C27" s="44"/>
      <c r="D27" s="236"/>
      <c r="E27" s="87" t="str">
        <f>IF(D27&lt;&gt;"",VLOOKUP(D27,Validations!$D$2:$E$30,2,FALSE)+0.02,"")</f>
        <v/>
      </c>
      <c r="F27" s="8">
        <f>IF(B27&lt;&gt;"",LOOKUP(B27,Validations!$A$2:$A$30,Validations!$B$2:$B$30),0)</f>
        <v>0</v>
      </c>
      <c r="G27" s="34">
        <f t="shared" si="2"/>
        <v>0</v>
      </c>
      <c r="H27" s="34">
        <f t="shared" si="3"/>
        <v>0</v>
      </c>
      <c r="I27" s="34">
        <f t="shared" si="10"/>
        <v>0</v>
      </c>
      <c r="J27" s="145"/>
      <c r="L27" s="240">
        <f t="shared" si="4"/>
        <v>23</v>
      </c>
      <c r="M27" s="44"/>
      <c r="N27" s="236"/>
      <c r="O27" s="150" t="str">
        <f>IF(N27&lt;&gt;"",VLOOKUP(N27,Validations!$D$2:$E$30,2,FALSE)+0.02,"")</f>
        <v/>
      </c>
      <c r="P27" s="151">
        <f t="shared" si="5"/>
        <v>0</v>
      </c>
      <c r="Q27" s="80">
        <f t="shared" si="6"/>
        <v>0</v>
      </c>
      <c r="R27" s="80">
        <f t="shared" si="7"/>
        <v>0</v>
      </c>
      <c r="S27" s="80">
        <f t="shared" si="1"/>
        <v>0</v>
      </c>
      <c r="T27" s="152">
        <f t="shared" si="8"/>
        <v>0</v>
      </c>
      <c r="U27" s="447"/>
      <c r="W27" s="591"/>
      <c r="X27" s="592"/>
      <c r="Y27" s="592"/>
      <c r="Z27" s="592"/>
      <c r="AA27" s="592"/>
      <c r="AB27" s="592"/>
      <c r="AC27" s="593"/>
    </row>
    <row r="28" spans="1:29" x14ac:dyDescent="0.25">
      <c r="A28" s="496">
        <f t="shared" si="9"/>
        <v>24</v>
      </c>
      <c r="B28" s="43"/>
      <c r="C28" s="44"/>
      <c r="D28" s="236"/>
      <c r="E28" s="87" t="str">
        <f>IF(D28&lt;&gt;"",VLOOKUP(D28,Validations!$D$2:$E$30,2,FALSE)+0.02,"")</f>
        <v/>
      </c>
      <c r="F28" s="8">
        <f>IF(B28&lt;&gt;"",LOOKUP(B28,Validations!$A$2:$A$30,Validations!$B$2:$B$30),0)</f>
        <v>0</v>
      </c>
      <c r="G28" s="34">
        <f t="shared" si="2"/>
        <v>0</v>
      </c>
      <c r="H28" s="34">
        <f t="shared" si="3"/>
        <v>0</v>
      </c>
      <c r="I28" s="34">
        <f t="shared" si="10"/>
        <v>0</v>
      </c>
      <c r="J28" s="145"/>
      <c r="L28" s="240">
        <f t="shared" si="4"/>
        <v>24</v>
      </c>
      <c r="M28" s="44"/>
      <c r="N28" s="236"/>
      <c r="O28" s="150" t="str">
        <f>IF(N28&lt;&gt;"",VLOOKUP(N28,Validations!$D$2:$E$30,2,FALSE)+0.02,"")</f>
        <v/>
      </c>
      <c r="P28" s="151">
        <f t="shared" si="5"/>
        <v>0</v>
      </c>
      <c r="Q28" s="80">
        <f t="shared" si="6"/>
        <v>0</v>
      </c>
      <c r="R28" s="80">
        <f t="shared" si="7"/>
        <v>0</v>
      </c>
      <c r="S28" s="80">
        <f t="shared" si="1"/>
        <v>0</v>
      </c>
      <c r="T28" s="152">
        <f t="shared" si="8"/>
        <v>0</v>
      </c>
      <c r="U28" s="447"/>
      <c r="W28" s="591"/>
      <c r="X28" s="592"/>
      <c r="Y28" s="592"/>
      <c r="Z28" s="592"/>
      <c r="AA28" s="592"/>
      <c r="AB28" s="592"/>
      <c r="AC28" s="593"/>
    </row>
    <row r="29" spans="1:29" x14ac:dyDescent="0.25">
      <c r="A29" s="496">
        <f t="shared" si="9"/>
        <v>25</v>
      </c>
      <c r="B29" s="43"/>
      <c r="C29" s="44"/>
      <c r="D29" s="236"/>
      <c r="E29" s="87" t="str">
        <f>IF(D29&lt;&gt;"",VLOOKUP(D29,Validations!$D$2:$E$30,2,FALSE)+0.02,"")</f>
        <v/>
      </c>
      <c r="F29" s="8">
        <f>IF(B29&lt;&gt;"",LOOKUP(B29,Validations!$A$2:$A$30,Validations!$B$2:$B$30),0)</f>
        <v>0</v>
      </c>
      <c r="G29" s="34">
        <f t="shared" si="2"/>
        <v>0</v>
      </c>
      <c r="H29" s="34">
        <f t="shared" si="3"/>
        <v>0</v>
      </c>
      <c r="I29" s="34">
        <f t="shared" si="10"/>
        <v>0</v>
      </c>
      <c r="J29" s="145"/>
      <c r="L29" s="240">
        <f t="shared" si="4"/>
        <v>25</v>
      </c>
      <c r="M29" s="44"/>
      <c r="N29" s="236"/>
      <c r="O29" s="150" t="str">
        <f>IF(N29&lt;&gt;"",VLOOKUP(N29,Validations!$D$2:$E$30,2,FALSE)+0.02,"")</f>
        <v/>
      </c>
      <c r="P29" s="151">
        <f t="shared" si="5"/>
        <v>0</v>
      </c>
      <c r="Q29" s="80">
        <f t="shared" si="6"/>
        <v>0</v>
      </c>
      <c r="R29" s="80">
        <f t="shared" si="7"/>
        <v>0</v>
      </c>
      <c r="S29" s="80">
        <f t="shared" si="1"/>
        <v>0</v>
      </c>
      <c r="T29" s="152">
        <f t="shared" si="8"/>
        <v>0</v>
      </c>
      <c r="U29" s="447"/>
      <c r="W29" s="591"/>
      <c r="X29" s="592"/>
      <c r="Y29" s="592"/>
      <c r="Z29" s="592"/>
      <c r="AA29" s="592"/>
      <c r="AB29" s="592"/>
      <c r="AC29" s="593"/>
    </row>
    <row r="30" spans="1:29" ht="15.75" thickBot="1" x14ac:dyDescent="0.3">
      <c r="A30" s="497">
        <f t="shared" si="9"/>
        <v>26</v>
      </c>
      <c r="B30" s="142"/>
      <c r="C30" s="48"/>
      <c r="D30" s="237"/>
      <c r="E30" s="159" t="str">
        <f>IF(D30&lt;&gt;"",VLOOKUP(D30,Validations!$D$2:$E$30,2,FALSE)+0.02,"")</f>
        <v/>
      </c>
      <c r="F30" s="41">
        <f>IF(B30&lt;&gt;"",LOOKUP(B30,Validations!$A$2:$A$30,Validations!$B$2:$B$30),0)</f>
        <v>0</v>
      </c>
      <c r="G30" s="160">
        <f t="shared" si="2"/>
        <v>0</v>
      </c>
      <c r="H30" s="160">
        <f t="shared" si="3"/>
        <v>0</v>
      </c>
      <c r="I30" s="160">
        <f t="shared" si="10"/>
        <v>0</v>
      </c>
      <c r="J30" s="145"/>
      <c r="L30" s="241">
        <f t="shared" si="4"/>
        <v>26</v>
      </c>
      <c r="M30" s="48"/>
      <c r="N30" s="237"/>
      <c r="O30" s="238" t="str">
        <f>IF(N30&lt;&gt;"",VLOOKUP(N30,Validations!$D$2:$E$30,2,FALSE)+0.02,"")</f>
        <v/>
      </c>
      <c r="P30" s="239">
        <f t="shared" si="5"/>
        <v>0</v>
      </c>
      <c r="Q30" s="196">
        <f t="shared" si="6"/>
        <v>0</v>
      </c>
      <c r="R30" s="196">
        <f t="shared" si="7"/>
        <v>0</v>
      </c>
      <c r="S30" s="196">
        <f t="shared" si="1"/>
        <v>0</v>
      </c>
      <c r="T30" s="311">
        <f t="shared" si="8"/>
        <v>0</v>
      </c>
      <c r="U30" s="447"/>
    </row>
    <row r="31" spans="1:29" ht="15.75" thickTop="1" x14ac:dyDescent="0.25">
      <c r="A31" s="31"/>
      <c r="B31" s="40" t="s">
        <v>85</v>
      </c>
      <c r="C31" s="42">
        <f>+SUM(C5:C30)</f>
        <v>0</v>
      </c>
      <c r="D31" s="42"/>
      <c r="E31" s="31"/>
      <c r="F31" s="31"/>
      <c r="G31" s="42">
        <f>+SUM(G5:G30)</f>
        <v>0</v>
      </c>
      <c r="H31" s="42">
        <f>+SUM(H5:H30)</f>
        <v>0</v>
      </c>
      <c r="I31" s="42">
        <f>+SUM(I5:I30)</f>
        <v>0</v>
      </c>
      <c r="J31" s="145"/>
      <c r="L31" s="195"/>
      <c r="M31" s="129">
        <f>+SUM(M5:M30)</f>
        <v>0</v>
      </c>
      <c r="N31" s="129"/>
      <c r="O31" s="195"/>
      <c r="P31" s="195"/>
      <c r="Q31" s="129">
        <f>+SUM(Q5:Q30)</f>
        <v>0</v>
      </c>
      <c r="R31" s="129">
        <f>+SUM(R5:R30)</f>
        <v>0</v>
      </c>
      <c r="S31" s="129">
        <f>+SUM(S5:S30)</f>
        <v>0</v>
      </c>
      <c r="T31" s="228">
        <f>+SUM(T5:T30)</f>
        <v>0</v>
      </c>
      <c r="U31" s="447"/>
    </row>
    <row r="32" spans="1:29" ht="26.25" customHeight="1" x14ac:dyDescent="0.25">
      <c r="A32" s="64"/>
      <c r="B32" s="29" t="s">
        <v>21</v>
      </c>
      <c r="C32" s="29"/>
      <c r="D32" s="29"/>
      <c r="E32" s="29"/>
      <c r="F32" s="29"/>
      <c r="G32" s="29"/>
      <c r="H32" s="29"/>
      <c r="I32" s="29"/>
      <c r="J32" s="68"/>
      <c r="L32" s="450"/>
      <c r="M32" s="394" t="s">
        <v>21</v>
      </c>
      <c r="N32" s="394"/>
      <c r="O32" s="446"/>
      <c r="P32" s="446"/>
      <c r="Q32" s="446"/>
      <c r="R32" s="446"/>
      <c r="S32" s="446"/>
      <c r="T32" s="446"/>
      <c r="U32" s="448"/>
    </row>
    <row r="33" spans="1:29" ht="73.5" customHeight="1" x14ac:dyDescent="0.25">
      <c r="A33" s="11" t="s">
        <v>8</v>
      </c>
      <c r="B33" s="11" t="s">
        <v>9</v>
      </c>
      <c r="C33" s="10" t="s">
        <v>10</v>
      </c>
      <c r="D33" s="10" t="s">
        <v>134</v>
      </c>
      <c r="E33" s="368" t="s">
        <v>189</v>
      </c>
      <c r="F33" s="10" t="s">
        <v>11</v>
      </c>
      <c r="G33" s="10" t="s">
        <v>81</v>
      </c>
      <c r="H33" s="10" t="s">
        <v>84</v>
      </c>
      <c r="I33" s="10" t="s">
        <v>15</v>
      </c>
      <c r="J33" s="145"/>
      <c r="L33" s="191" t="s">
        <v>8</v>
      </c>
      <c r="M33" s="192" t="s">
        <v>10</v>
      </c>
      <c r="N33" s="192" t="s">
        <v>134</v>
      </c>
      <c r="O33" s="192" t="s">
        <v>145</v>
      </c>
      <c r="P33" s="192" t="s">
        <v>11</v>
      </c>
      <c r="Q33" s="192" t="s">
        <v>81</v>
      </c>
      <c r="R33" s="192" t="s">
        <v>84</v>
      </c>
      <c r="S33" s="192" t="s">
        <v>15</v>
      </c>
      <c r="T33" s="192" t="s">
        <v>146</v>
      </c>
      <c r="U33" s="447"/>
      <c r="W33" s="84" t="s">
        <v>122</v>
      </c>
    </row>
    <row r="34" spans="1:29" x14ac:dyDescent="0.25">
      <c r="A34" s="498">
        <v>1</v>
      </c>
      <c r="B34" s="43"/>
      <c r="C34" s="44"/>
      <c r="D34" s="242"/>
      <c r="E34" s="87" t="str">
        <f>IF(D34&lt;&gt;"",IF(D34=Summary!$E$12,Summary!$G$33,VLOOKUP(D34,Validations!$D$2:$E$30,2,FALSE)+0.02),"")</f>
        <v/>
      </c>
      <c r="F34" s="8">
        <f>IF(B34&lt;&gt;"",LOOKUP(B34,Validations!$A$2:$A$30,Validations!$B$2:$B$30),0)</f>
        <v>0</v>
      </c>
      <c r="G34" s="34">
        <f t="shared" ref="G34:G59" si="11">IF(C34&gt;0,-CUMIPMT($E34/12,$F34*12,$C34,1,$F34*12,0),0)</f>
        <v>0</v>
      </c>
      <c r="H34" s="34">
        <f>C34+G34</f>
        <v>0</v>
      </c>
      <c r="I34" s="34">
        <f t="shared" ref="I34" si="12">IF(F34&lt;&gt;0,H34/F34,0)</f>
        <v>0</v>
      </c>
      <c r="J34" s="145"/>
      <c r="L34" s="240">
        <f>A34</f>
        <v>1</v>
      </c>
      <c r="M34" s="44"/>
      <c r="N34" s="242"/>
      <c r="O34" s="150" t="str">
        <f>IF(N34&lt;&gt;"",IF(N34=Summary!$E$12,Summary!$G$33,VLOOKUP(N34,Validations!$D$2:$E$30,2,FALSE)+0.02),"")</f>
        <v/>
      </c>
      <c r="P34" s="151">
        <f t="shared" ref="P34:P59" si="13">F34</f>
        <v>0</v>
      </c>
      <c r="Q34" s="80">
        <f t="shared" ref="Q34:Q59" si="14">IF(M34&gt;0,-CUMIPMT($O34/12,$P34*12,$M34,1,$P34*12,0),0)</f>
        <v>0</v>
      </c>
      <c r="R34" s="152">
        <f>M34+Q34</f>
        <v>0</v>
      </c>
      <c r="S34" s="152">
        <f t="shared" ref="S34" si="15">IF(P34&lt;&gt;0,R34/P34,0)</f>
        <v>0</v>
      </c>
      <c r="T34" s="152">
        <f>S34-I34</f>
        <v>0</v>
      </c>
      <c r="U34" s="447"/>
      <c r="W34" s="625" t="s">
        <v>136</v>
      </c>
      <c r="X34" s="626"/>
      <c r="Y34" s="626"/>
      <c r="Z34" s="626"/>
      <c r="AA34" s="626"/>
      <c r="AB34" s="626"/>
      <c r="AC34" s="627"/>
    </row>
    <row r="35" spans="1:29" x14ac:dyDescent="0.25">
      <c r="A35" s="498">
        <f t="shared" ref="A35:A59" si="16">A34+1</f>
        <v>2</v>
      </c>
      <c r="B35" s="43"/>
      <c r="C35" s="44"/>
      <c r="D35" s="242"/>
      <c r="E35" s="87" t="str">
        <f>IF(D35&lt;&gt;"",IF(D35=Summary!$E$12,Summary!$G$33,VLOOKUP(D35,Validations!$D$2:$E$30,2,FALSE)+0.02),"")</f>
        <v/>
      </c>
      <c r="F35" s="8">
        <f>IF(B35&lt;&gt;"",LOOKUP(B35,Validations!$A$2:$A$30,Validations!$B$2:$B$30),0)</f>
        <v>0</v>
      </c>
      <c r="G35" s="34">
        <f t="shared" si="11"/>
        <v>0</v>
      </c>
      <c r="H35" s="34">
        <f t="shared" ref="H35:H59" si="17">C35+G35</f>
        <v>0</v>
      </c>
      <c r="I35" s="34">
        <f>IF(F35&lt;&gt;0,H35/F35,0)</f>
        <v>0</v>
      </c>
      <c r="J35" s="145"/>
      <c r="L35" s="240">
        <f t="shared" ref="L35:L59" si="18">A35</f>
        <v>2</v>
      </c>
      <c r="M35" s="44"/>
      <c r="N35" s="242"/>
      <c r="O35" s="150" t="str">
        <f>IF(N35&lt;&gt;"",IF(N35=Summary!$E$12,Summary!$G$33,VLOOKUP(N35,Validations!$D$2:$E$30,2,FALSE)+0.02),"")</f>
        <v/>
      </c>
      <c r="P35" s="151">
        <f t="shared" si="13"/>
        <v>0</v>
      </c>
      <c r="Q35" s="80">
        <f t="shared" si="14"/>
        <v>0</v>
      </c>
      <c r="R35" s="80">
        <f t="shared" ref="R35:R59" si="19">M35+Q35</f>
        <v>0</v>
      </c>
      <c r="S35" s="80">
        <f>IF(P35&lt;&gt;0,R35/P35,0)</f>
        <v>0</v>
      </c>
      <c r="T35" s="152">
        <f t="shared" ref="T35:T59" si="20">S35-I35</f>
        <v>0</v>
      </c>
      <c r="U35" s="447"/>
      <c r="W35" s="591"/>
      <c r="X35" s="592"/>
      <c r="Y35" s="592"/>
      <c r="Z35" s="592"/>
      <c r="AA35" s="592"/>
      <c r="AB35" s="592"/>
      <c r="AC35" s="593"/>
    </row>
    <row r="36" spans="1:29" x14ac:dyDescent="0.25">
      <c r="A36" s="498">
        <f t="shared" si="16"/>
        <v>3</v>
      </c>
      <c r="B36" s="43"/>
      <c r="C36" s="44"/>
      <c r="D36" s="242"/>
      <c r="E36" s="87" t="str">
        <f>IF(D36&lt;&gt;"",IF(D36=Summary!$E$12,Summary!$G$33,VLOOKUP(D36,Validations!$D$2:$E$30,2,FALSE)+0.02),"")</f>
        <v/>
      </c>
      <c r="F36" s="8">
        <f>IF(B36&lt;&gt;"",LOOKUP(B36,Validations!$A$2:$A$30,Validations!$B$2:$B$30),0)</f>
        <v>0</v>
      </c>
      <c r="G36" s="34">
        <f t="shared" si="11"/>
        <v>0</v>
      </c>
      <c r="H36" s="34">
        <f t="shared" si="17"/>
        <v>0</v>
      </c>
      <c r="I36" s="34">
        <f t="shared" ref="I36:I59" si="21">IF(F36&lt;&gt;0,H36/F36,0)</f>
        <v>0</v>
      </c>
      <c r="J36" s="145"/>
      <c r="L36" s="240">
        <f t="shared" si="18"/>
        <v>3</v>
      </c>
      <c r="M36" s="44"/>
      <c r="N36" s="242"/>
      <c r="O36" s="150" t="str">
        <f>IF(N36&lt;&gt;"",IF(N36=Summary!$E$12,Summary!$G$33,VLOOKUP(N36,Validations!$D$2:$E$30,2,FALSE)+0.02),"")</f>
        <v/>
      </c>
      <c r="P36" s="151">
        <f t="shared" si="13"/>
        <v>0</v>
      </c>
      <c r="Q36" s="80">
        <f t="shared" si="14"/>
        <v>0</v>
      </c>
      <c r="R36" s="80">
        <f t="shared" si="19"/>
        <v>0</v>
      </c>
      <c r="S36" s="80">
        <f t="shared" ref="S36:S59" si="22">IF(P36&lt;&gt;0,R36/P36,0)</f>
        <v>0</v>
      </c>
      <c r="T36" s="152">
        <f t="shared" si="20"/>
        <v>0</v>
      </c>
      <c r="U36" s="447"/>
      <c r="W36" s="591"/>
      <c r="X36" s="592"/>
      <c r="Y36" s="592"/>
      <c r="Z36" s="592"/>
      <c r="AA36" s="592"/>
      <c r="AB36" s="592"/>
      <c r="AC36" s="593"/>
    </row>
    <row r="37" spans="1:29" x14ac:dyDescent="0.25">
      <c r="A37" s="498">
        <f t="shared" si="16"/>
        <v>4</v>
      </c>
      <c r="B37" s="43"/>
      <c r="C37" s="44"/>
      <c r="D37" s="242"/>
      <c r="E37" s="87" t="str">
        <f>IF(D37&lt;&gt;"",IF(D37=Summary!$E$12,Summary!$G$33,VLOOKUP(D37,Validations!$D$2:$E$30,2,FALSE)+0.02),"")</f>
        <v/>
      </c>
      <c r="F37" s="8">
        <f>IF(B37&lt;&gt;"",LOOKUP(B37,Validations!$A$2:$A$30,Validations!$B$2:$B$30),0)</f>
        <v>0</v>
      </c>
      <c r="G37" s="34">
        <f t="shared" si="11"/>
        <v>0</v>
      </c>
      <c r="H37" s="34">
        <f t="shared" si="17"/>
        <v>0</v>
      </c>
      <c r="I37" s="34">
        <f t="shared" si="21"/>
        <v>0</v>
      </c>
      <c r="J37" s="145"/>
      <c r="L37" s="240">
        <f t="shared" si="18"/>
        <v>4</v>
      </c>
      <c r="M37" s="44"/>
      <c r="N37" s="242"/>
      <c r="O37" s="150" t="str">
        <f>IF(N37&lt;&gt;"",IF(N37=Summary!$E$12,Summary!$G$33,VLOOKUP(N37,Validations!$D$2:$E$30,2,FALSE)+0.02),"")</f>
        <v/>
      </c>
      <c r="P37" s="151">
        <f t="shared" si="13"/>
        <v>0</v>
      </c>
      <c r="Q37" s="80">
        <f t="shared" si="14"/>
        <v>0</v>
      </c>
      <c r="R37" s="80">
        <f t="shared" si="19"/>
        <v>0</v>
      </c>
      <c r="S37" s="80">
        <f t="shared" si="22"/>
        <v>0</v>
      </c>
      <c r="T37" s="152">
        <f t="shared" si="20"/>
        <v>0</v>
      </c>
      <c r="U37" s="447"/>
      <c r="W37" s="591"/>
      <c r="X37" s="592"/>
      <c r="Y37" s="592"/>
      <c r="Z37" s="592"/>
      <c r="AA37" s="592"/>
      <c r="AB37" s="592"/>
      <c r="AC37" s="593"/>
    </row>
    <row r="38" spans="1:29" x14ac:dyDescent="0.25">
      <c r="A38" s="498">
        <f t="shared" si="16"/>
        <v>5</v>
      </c>
      <c r="B38" s="43"/>
      <c r="C38" s="44"/>
      <c r="D38" s="242"/>
      <c r="E38" s="87" t="str">
        <f>IF(D38&lt;&gt;"",IF(D38=Summary!$E$12,Summary!$G$33,VLOOKUP(D38,Validations!$D$2:$E$30,2,FALSE)+0.02),"")</f>
        <v/>
      </c>
      <c r="F38" s="8">
        <f>IF(B38&lt;&gt;"",LOOKUP(B38,Validations!$A$2:$A$30,Validations!$B$2:$B$30),0)</f>
        <v>0</v>
      </c>
      <c r="G38" s="34">
        <f t="shared" si="11"/>
        <v>0</v>
      </c>
      <c r="H38" s="34">
        <f t="shared" si="17"/>
        <v>0</v>
      </c>
      <c r="I38" s="34">
        <f t="shared" si="21"/>
        <v>0</v>
      </c>
      <c r="J38" s="145"/>
      <c r="L38" s="240">
        <f t="shared" si="18"/>
        <v>5</v>
      </c>
      <c r="M38" s="44"/>
      <c r="N38" s="242"/>
      <c r="O38" s="150" t="str">
        <f>IF(N38&lt;&gt;"",IF(N38=Summary!$E$12,Summary!$G$33,VLOOKUP(N38,Validations!$D$2:$E$30,2,FALSE)+0.02),"")</f>
        <v/>
      </c>
      <c r="P38" s="151">
        <f t="shared" si="13"/>
        <v>0</v>
      </c>
      <c r="Q38" s="80">
        <f t="shared" si="14"/>
        <v>0</v>
      </c>
      <c r="R38" s="80">
        <f t="shared" si="19"/>
        <v>0</v>
      </c>
      <c r="S38" s="80">
        <f t="shared" si="22"/>
        <v>0</v>
      </c>
      <c r="T38" s="152">
        <f t="shared" si="20"/>
        <v>0</v>
      </c>
      <c r="U38" s="447"/>
      <c r="W38" s="591"/>
      <c r="X38" s="592"/>
      <c r="Y38" s="592"/>
      <c r="Z38" s="592"/>
      <c r="AA38" s="592"/>
      <c r="AB38" s="592"/>
      <c r="AC38" s="593"/>
    </row>
    <row r="39" spans="1:29" x14ac:dyDescent="0.25">
      <c r="A39" s="498">
        <f t="shared" si="16"/>
        <v>6</v>
      </c>
      <c r="B39" s="43"/>
      <c r="C39" s="44"/>
      <c r="D39" s="242"/>
      <c r="E39" s="87" t="str">
        <f>IF(D39&lt;&gt;"",IF(D39=Summary!$E$12,Summary!$G$33,VLOOKUP(D39,Validations!$D$2:$E$30,2,FALSE)+0.02),"")</f>
        <v/>
      </c>
      <c r="F39" s="8">
        <f>IF(B39&lt;&gt;"",LOOKUP(B39,Validations!$A$2:$A$30,Validations!$B$2:$B$30),0)</f>
        <v>0</v>
      </c>
      <c r="G39" s="34">
        <f t="shared" si="11"/>
        <v>0</v>
      </c>
      <c r="H39" s="34">
        <f t="shared" si="17"/>
        <v>0</v>
      </c>
      <c r="I39" s="34">
        <f t="shared" si="21"/>
        <v>0</v>
      </c>
      <c r="J39" s="145"/>
      <c r="L39" s="240">
        <f t="shared" si="18"/>
        <v>6</v>
      </c>
      <c r="M39" s="44"/>
      <c r="N39" s="242"/>
      <c r="O39" s="150" t="str">
        <f>IF(N39&lt;&gt;"",IF(N39=Summary!$E$12,Summary!$G$33,VLOOKUP(N39,Validations!$D$2:$E$30,2,FALSE)+0.02),"")</f>
        <v/>
      </c>
      <c r="P39" s="151">
        <f t="shared" si="13"/>
        <v>0</v>
      </c>
      <c r="Q39" s="80">
        <f t="shared" si="14"/>
        <v>0</v>
      </c>
      <c r="R39" s="80">
        <f t="shared" si="19"/>
        <v>0</v>
      </c>
      <c r="S39" s="80">
        <f t="shared" si="22"/>
        <v>0</v>
      </c>
      <c r="T39" s="152">
        <f t="shared" si="20"/>
        <v>0</v>
      </c>
      <c r="U39" s="447"/>
      <c r="W39" s="591"/>
      <c r="X39" s="592"/>
      <c r="Y39" s="592"/>
      <c r="Z39" s="592"/>
      <c r="AA39" s="592"/>
      <c r="AB39" s="592"/>
      <c r="AC39" s="593"/>
    </row>
    <row r="40" spans="1:29" x14ac:dyDescent="0.25">
      <c r="A40" s="498">
        <f t="shared" si="16"/>
        <v>7</v>
      </c>
      <c r="B40" s="43"/>
      <c r="C40" s="44"/>
      <c r="D40" s="242"/>
      <c r="E40" s="87" t="str">
        <f>IF(D40&lt;&gt;"",IF(D40=Summary!$E$12,Summary!$G$33,VLOOKUP(D40,Validations!$D$2:$E$30,2,FALSE)+0.02),"")</f>
        <v/>
      </c>
      <c r="F40" s="8">
        <f>IF(B40&lt;&gt;"",LOOKUP(B40,Validations!$A$2:$A$30,Validations!$B$2:$B$30),0)</f>
        <v>0</v>
      </c>
      <c r="G40" s="34">
        <f t="shared" si="11"/>
        <v>0</v>
      </c>
      <c r="H40" s="34">
        <f t="shared" si="17"/>
        <v>0</v>
      </c>
      <c r="I40" s="34">
        <f t="shared" si="21"/>
        <v>0</v>
      </c>
      <c r="J40" s="145"/>
      <c r="L40" s="240">
        <f t="shared" si="18"/>
        <v>7</v>
      </c>
      <c r="M40" s="44"/>
      <c r="N40" s="242"/>
      <c r="O40" s="150" t="str">
        <f>IF(N40&lt;&gt;"",IF(N40=Summary!$E$12,Summary!$G$33,VLOOKUP(N40,Validations!$D$2:$E$30,2,FALSE)+0.02),"")</f>
        <v/>
      </c>
      <c r="P40" s="151">
        <f t="shared" si="13"/>
        <v>0</v>
      </c>
      <c r="Q40" s="80">
        <f t="shared" si="14"/>
        <v>0</v>
      </c>
      <c r="R40" s="80">
        <f t="shared" si="19"/>
        <v>0</v>
      </c>
      <c r="S40" s="80">
        <f t="shared" si="22"/>
        <v>0</v>
      </c>
      <c r="T40" s="152">
        <f t="shared" si="20"/>
        <v>0</v>
      </c>
      <c r="U40" s="447"/>
      <c r="W40" s="591"/>
      <c r="X40" s="592"/>
      <c r="Y40" s="592"/>
      <c r="Z40" s="592"/>
      <c r="AA40" s="592"/>
      <c r="AB40" s="592"/>
      <c r="AC40" s="593"/>
    </row>
    <row r="41" spans="1:29" x14ac:dyDescent="0.25">
      <c r="A41" s="498">
        <f t="shared" si="16"/>
        <v>8</v>
      </c>
      <c r="B41" s="43"/>
      <c r="C41" s="44"/>
      <c r="D41" s="242"/>
      <c r="E41" s="87" t="str">
        <f>IF(D41&lt;&gt;"",IF(D41=Summary!$E$12,Summary!$G$33,VLOOKUP(D41,Validations!$D$2:$E$30,2,FALSE)+0.02),"")</f>
        <v/>
      </c>
      <c r="F41" s="8">
        <f>IF(B41&lt;&gt;"",LOOKUP(B41,Validations!$A$2:$A$30,Validations!$B$2:$B$30),0)</f>
        <v>0</v>
      </c>
      <c r="G41" s="34">
        <f t="shared" si="11"/>
        <v>0</v>
      </c>
      <c r="H41" s="34">
        <f t="shared" si="17"/>
        <v>0</v>
      </c>
      <c r="I41" s="34">
        <f t="shared" si="21"/>
        <v>0</v>
      </c>
      <c r="J41" s="145"/>
      <c r="L41" s="240">
        <f t="shared" si="18"/>
        <v>8</v>
      </c>
      <c r="M41" s="44"/>
      <c r="N41" s="242"/>
      <c r="O41" s="150" t="str">
        <f>IF(N41&lt;&gt;"",IF(N41=Summary!$E$12,Summary!$G$33,VLOOKUP(N41,Validations!$D$2:$E$30,2,FALSE)+0.02),"")</f>
        <v/>
      </c>
      <c r="P41" s="151">
        <f t="shared" si="13"/>
        <v>0</v>
      </c>
      <c r="Q41" s="80">
        <f t="shared" si="14"/>
        <v>0</v>
      </c>
      <c r="R41" s="80">
        <f t="shared" si="19"/>
        <v>0</v>
      </c>
      <c r="S41" s="80">
        <f t="shared" si="22"/>
        <v>0</v>
      </c>
      <c r="T41" s="152">
        <f t="shared" si="20"/>
        <v>0</v>
      </c>
      <c r="U41" s="447"/>
      <c r="W41" s="591"/>
      <c r="X41" s="592"/>
      <c r="Y41" s="592"/>
      <c r="Z41" s="592"/>
      <c r="AA41" s="592"/>
      <c r="AB41" s="592"/>
      <c r="AC41" s="593"/>
    </row>
    <row r="42" spans="1:29" x14ac:dyDescent="0.25">
      <c r="A42" s="498">
        <f t="shared" si="16"/>
        <v>9</v>
      </c>
      <c r="B42" s="43"/>
      <c r="C42" s="44"/>
      <c r="D42" s="242"/>
      <c r="E42" s="87" t="str">
        <f>IF(D42&lt;&gt;"",IF(D42=Summary!$E$12,Summary!$G$33,VLOOKUP(D42,Validations!$D$2:$E$30,2,FALSE)+0.02),"")</f>
        <v/>
      </c>
      <c r="F42" s="8">
        <f>IF(B42&lt;&gt;"",LOOKUP(B42,Validations!$A$2:$A$30,Validations!$B$2:$B$30),0)</f>
        <v>0</v>
      </c>
      <c r="G42" s="34">
        <f t="shared" si="11"/>
        <v>0</v>
      </c>
      <c r="H42" s="34">
        <f t="shared" si="17"/>
        <v>0</v>
      </c>
      <c r="I42" s="34">
        <f t="shared" si="21"/>
        <v>0</v>
      </c>
      <c r="J42" s="145"/>
      <c r="L42" s="240">
        <f t="shared" si="18"/>
        <v>9</v>
      </c>
      <c r="M42" s="44"/>
      <c r="N42" s="242"/>
      <c r="O42" s="150" t="str">
        <f>IF(N42&lt;&gt;"",IF(N42=Summary!$E$12,Summary!$G$33,VLOOKUP(N42,Validations!$D$2:$E$30,2,FALSE)+0.02),"")</f>
        <v/>
      </c>
      <c r="P42" s="151">
        <f t="shared" si="13"/>
        <v>0</v>
      </c>
      <c r="Q42" s="80">
        <f t="shared" si="14"/>
        <v>0</v>
      </c>
      <c r="R42" s="80">
        <f t="shared" si="19"/>
        <v>0</v>
      </c>
      <c r="S42" s="80">
        <f t="shared" si="22"/>
        <v>0</v>
      </c>
      <c r="T42" s="152">
        <f t="shared" si="20"/>
        <v>0</v>
      </c>
      <c r="U42" s="447"/>
      <c r="W42" s="591"/>
      <c r="X42" s="592"/>
      <c r="Y42" s="592"/>
      <c r="Z42" s="592"/>
      <c r="AA42" s="592"/>
      <c r="AB42" s="592"/>
      <c r="AC42" s="593"/>
    </row>
    <row r="43" spans="1:29" x14ac:dyDescent="0.25">
      <c r="A43" s="498">
        <f t="shared" si="16"/>
        <v>10</v>
      </c>
      <c r="B43" s="43"/>
      <c r="C43" s="44"/>
      <c r="D43" s="242"/>
      <c r="E43" s="87" t="str">
        <f>IF(D43&lt;&gt;"",IF(D43=Summary!$E$12,Summary!$G$33,VLOOKUP(D43,Validations!$D$2:$E$30,2,FALSE)+0.02),"")</f>
        <v/>
      </c>
      <c r="F43" s="8">
        <f>IF(B43&lt;&gt;"",LOOKUP(B43,Validations!$A$2:$A$30,Validations!$B$2:$B$30),0)</f>
        <v>0</v>
      </c>
      <c r="G43" s="34">
        <f t="shared" si="11"/>
        <v>0</v>
      </c>
      <c r="H43" s="34">
        <f t="shared" si="17"/>
        <v>0</v>
      </c>
      <c r="I43" s="34">
        <f t="shared" si="21"/>
        <v>0</v>
      </c>
      <c r="J43" s="145"/>
      <c r="L43" s="240">
        <f t="shared" si="18"/>
        <v>10</v>
      </c>
      <c r="M43" s="44"/>
      <c r="N43" s="242"/>
      <c r="O43" s="150" t="str">
        <f>IF(N43&lt;&gt;"",IF(N43=Summary!$E$12,Summary!$G$33,VLOOKUP(N43,Validations!$D$2:$E$30,2,FALSE)+0.02),"")</f>
        <v/>
      </c>
      <c r="P43" s="151">
        <f t="shared" si="13"/>
        <v>0</v>
      </c>
      <c r="Q43" s="80">
        <f t="shared" si="14"/>
        <v>0</v>
      </c>
      <c r="R43" s="80">
        <f t="shared" si="19"/>
        <v>0</v>
      </c>
      <c r="S43" s="80">
        <f t="shared" si="22"/>
        <v>0</v>
      </c>
      <c r="T43" s="152">
        <f t="shared" si="20"/>
        <v>0</v>
      </c>
      <c r="U43" s="447"/>
      <c r="W43" s="591"/>
      <c r="X43" s="592"/>
      <c r="Y43" s="592"/>
      <c r="Z43" s="592"/>
      <c r="AA43" s="592"/>
      <c r="AB43" s="592"/>
      <c r="AC43" s="593"/>
    </row>
    <row r="44" spans="1:29" x14ac:dyDescent="0.25">
      <c r="A44" s="498">
        <f t="shared" si="16"/>
        <v>11</v>
      </c>
      <c r="B44" s="43"/>
      <c r="C44" s="44"/>
      <c r="D44" s="242"/>
      <c r="E44" s="87" t="str">
        <f>IF(D44&lt;&gt;"",IF(D44=Summary!$E$12,Summary!$G$33,VLOOKUP(D44,Validations!$D$2:$E$30,2,FALSE)+0.02),"")</f>
        <v/>
      </c>
      <c r="F44" s="8">
        <f>IF(B44&lt;&gt;"",LOOKUP(B44,Validations!$A$2:$A$30,Validations!$B$2:$B$30),0)</f>
        <v>0</v>
      </c>
      <c r="G44" s="34">
        <f t="shared" si="11"/>
        <v>0</v>
      </c>
      <c r="H44" s="34">
        <f t="shared" si="17"/>
        <v>0</v>
      </c>
      <c r="I44" s="34">
        <f t="shared" si="21"/>
        <v>0</v>
      </c>
      <c r="J44" s="145"/>
      <c r="L44" s="240">
        <f t="shared" si="18"/>
        <v>11</v>
      </c>
      <c r="M44" s="44"/>
      <c r="N44" s="242"/>
      <c r="O44" s="150" t="str">
        <f>IF(N44&lt;&gt;"",IF(N44=Summary!$E$12,Summary!$G$33,VLOOKUP(N44,Validations!$D$2:$E$30,2,FALSE)+0.02),"")</f>
        <v/>
      </c>
      <c r="P44" s="151">
        <f t="shared" si="13"/>
        <v>0</v>
      </c>
      <c r="Q44" s="80">
        <f t="shared" si="14"/>
        <v>0</v>
      </c>
      <c r="R44" s="80">
        <f t="shared" si="19"/>
        <v>0</v>
      </c>
      <c r="S44" s="80">
        <f t="shared" si="22"/>
        <v>0</v>
      </c>
      <c r="T44" s="152">
        <f t="shared" si="20"/>
        <v>0</v>
      </c>
      <c r="U44" s="447"/>
      <c r="W44" s="591"/>
      <c r="X44" s="592"/>
      <c r="Y44" s="592"/>
      <c r="Z44" s="592"/>
      <c r="AA44" s="592"/>
      <c r="AB44" s="592"/>
      <c r="AC44" s="593"/>
    </row>
    <row r="45" spans="1:29" x14ac:dyDescent="0.25">
      <c r="A45" s="498">
        <f t="shared" si="16"/>
        <v>12</v>
      </c>
      <c r="B45" s="43"/>
      <c r="C45" s="44"/>
      <c r="D45" s="242"/>
      <c r="E45" s="87" t="str">
        <f>IF(D45&lt;&gt;"",IF(D45=Summary!$E$12,Summary!$G$33,VLOOKUP(D45,Validations!$D$2:$E$30,2,FALSE)+0.02),"")</f>
        <v/>
      </c>
      <c r="F45" s="8">
        <f>IF(B45&lt;&gt;"",LOOKUP(B45,Validations!$A$2:$A$30,Validations!$B$2:$B$30),0)</f>
        <v>0</v>
      </c>
      <c r="G45" s="34">
        <f t="shared" si="11"/>
        <v>0</v>
      </c>
      <c r="H45" s="34">
        <f t="shared" si="17"/>
        <v>0</v>
      </c>
      <c r="I45" s="34">
        <f t="shared" si="21"/>
        <v>0</v>
      </c>
      <c r="J45" s="145"/>
      <c r="L45" s="240">
        <f t="shared" si="18"/>
        <v>12</v>
      </c>
      <c r="M45" s="44"/>
      <c r="N45" s="242"/>
      <c r="O45" s="150" t="str">
        <f>IF(N45&lt;&gt;"",IF(N45=Summary!$E$12,Summary!$G$33,VLOOKUP(N45,Validations!$D$2:$E$30,2,FALSE)+0.02),"")</f>
        <v/>
      </c>
      <c r="P45" s="151">
        <f t="shared" si="13"/>
        <v>0</v>
      </c>
      <c r="Q45" s="80">
        <f t="shared" si="14"/>
        <v>0</v>
      </c>
      <c r="R45" s="80">
        <f t="shared" si="19"/>
        <v>0</v>
      </c>
      <c r="S45" s="80">
        <f t="shared" si="22"/>
        <v>0</v>
      </c>
      <c r="T45" s="152">
        <f t="shared" si="20"/>
        <v>0</v>
      </c>
      <c r="U45" s="447"/>
      <c r="W45" s="591"/>
      <c r="X45" s="592"/>
      <c r="Y45" s="592"/>
      <c r="Z45" s="592"/>
      <c r="AA45" s="592"/>
      <c r="AB45" s="592"/>
      <c r="AC45" s="593"/>
    </row>
    <row r="46" spans="1:29" x14ac:dyDescent="0.25">
      <c r="A46" s="498">
        <f t="shared" si="16"/>
        <v>13</v>
      </c>
      <c r="B46" s="43"/>
      <c r="C46" s="44"/>
      <c r="D46" s="242"/>
      <c r="E46" s="87" t="str">
        <f>IF(D46&lt;&gt;"",IF(D46=Summary!$E$12,Summary!$G$33,VLOOKUP(D46,Validations!$D$2:$E$30,2,FALSE)+0.02),"")</f>
        <v/>
      </c>
      <c r="F46" s="8">
        <f>IF(B46&lt;&gt;"",LOOKUP(B46,Validations!$A$2:$A$30,Validations!$B$2:$B$30),0)</f>
        <v>0</v>
      </c>
      <c r="G46" s="34">
        <f t="shared" si="11"/>
        <v>0</v>
      </c>
      <c r="H46" s="34">
        <f t="shared" si="17"/>
        <v>0</v>
      </c>
      <c r="I46" s="34">
        <f t="shared" si="21"/>
        <v>0</v>
      </c>
      <c r="J46" s="145"/>
      <c r="L46" s="240">
        <f t="shared" si="18"/>
        <v>13</v>
      </c>
      <c r="M46" s="44"/>
      <c r="N46" s="242"/>
      <c r="O46" s="150" t="str">
        <f>IF(N46&lt;&gt;"",IF(N46=Summary!$E$12,Summary!$G$33,VLOOKUP(N46,Validations!$D$2:$E$30,2,FALSE)+0.02),"")</f>
        <v/>
      </c>
      <c r="P46" s="151">
        <f t="shared" si="13"/>
        <v>0</v>
      </c>
      <c r="Q46" s="80">
        <f t="shared" si="14"/>
        <v>0</v>
      </c>
      <c r="R46" s="80">
        <f t="shared" si="19"/>
        <v>0</v>
      </c>
      <c r="S46" s="80">
        <f t="shared" si="22"/>
        <v>0</v>
      </c>
      <c r="T46" s="152">
        <f t="shared" si="20"/>
        <v>0</v>
      </c>
      <c r="U46" s="447"/>
      <c r="W46" s="591"/>
      <c r="X46" s="592"/>
      <c r="Y46" s="592"/>
      <c r="Z46" s="592"/>
      <c r="AA46" s="592"/>
      <c r="AB46" s="592"/>
      <c r="AC46" s="593"/>
    </row>
    <row r="47" spans="1:29" x14ac:dyDescent="0.25">
      <c r="A47" s="498">
        <f t="shared" si="16"/>
        <v>14</v>
      </c>
      <c r="B47" s="43"/>
      <c r="C47" s="44"/>
      <c r="D47" s="242"/>
      <c r="E47" s="87" t="str">
        <f>IF(D47&lt;&gt;"",IF(D47=Summary!$E$12,Summary!$G$33,VLOOKUP(D47,Validations!$D$2:$E$30,2,FALSE)+0.02),"")</f>
        <v/>
      </c>
      <c r="F47" s="8">
        <f>IF(B47&lt;&gt;"",LOOKUP(B47,Validations!$A$2:$A$30,Validations!$B$2:$B$30),0)</f>
        <v>0</v>
      </c>
      <c r="G47" s="34">
        <f t="shared" si="11"/>
        <v>0</v>
      </c>
      <c r="H47" s="34">
        <f t="shared" si="17"/>
        <v>0</v>
      </c>
      <c r="I47" s="34">
        <f t="shared" si="21"/>
        <v>0</v>
      </c>
      <c r="J47" s="145"/>
      <c r="L47" s="240">
        <f t="shared" si="18"/>
        <v>14</v>
      </c>
      <c r="M47" s="44"/>
      <c r="N47" s="242"/>
      <c r="O47" s="150" t="str">
        <f>IF(N47&lt;&gt;"",IF(N47=Summary!$E$12,Summary!$G$33,VLOOKUP(N47,Validations!$D$2:$E$30,2,FALSE)+0.02),"")</f>
        <v/>
      </c>
      <c r="P47" s="151">
        <f t="shared" si="13"/>
        <v>0</v>
      </c>
      <c r="Q47" s="80">
        <f t="shared" si="14"/>
        <v>0</v>
      </c>
      <c r="R47" s="80">
        <f t="shared" si="19"/>
        <v>0</v>
      </c>
      <c r="S47" s="80">
        <f t="shared" si="22"/>
        <v>0</v>
      </c>
      <c r="T47" s="152">
        <f t="shared" si="20"/>
        <v>0</v>
      </c>
      <c r="U47" s="447"/>
      <c r="W47" s="591"/>
      <c r="X47" s="592"/>
      <c r="Y47" s="592"/>
      <c r="Z47" s="592"/>
      <c r="AA47" s="592"/>
      <c r="AB47" s="592"/>
      <c r="AC47" s="593"/>
    </row>
    <row r="48" spans="1:29" x14ac:dyDescent="0.25">
      <c r="A48" s="498">
        <f t="shared" si="16"/>
        <v>15</v>
      </c>
      <c r="B48" s="43"/>
      <c r="C48" s="44"/>
      <c r="D48" s="242"/>
      <c r="E48" s="87" t="str">
        <f>IF(D48&lt;&gt;"",IF(D48=Summary!$E$12,Summary!$G$33,VLOOKUP(D48,Validations!$D$2:$E$30,2,FALSE)+0.02),"")</f>
        <v/>
      </c>
      <c r="F48" s="8">
        <f>IF(B48&lt;&gt;"",LOOKUP(B48,Validations!$A$2:$A$30,Validations!$B$2:$B$30),0)</f>
        <v>0</v>
      </c>
      <c r="G48" s="34">
        <f t="shared" si="11"/>
        <v>0</v>
      </c>
      <c r="H48" s="34">
        <f t="shared" si="17"/>
        <v>0</v>
      </c>
      <c r="I48" s="34">
        <f t="shared" si="21"/>
        <v>0</v>
      </c>
      <c r="J48" s="145"/>
      <c r="L48" s="240">
        <f t="shared" si="18"/>
        <v>15</v>
      </c>
      <c r="M48" s="44"/>
      <c r="N48" s="242"/>
      <c r="O48" s="150" t="str">
        <f>IF(N48&lt;&gt;"",IF(N48=Summary!$E$12,Summary!$G$33,VLOOKUP(N48,Validations!$D$2:$E$30,2,FALSE)+0.02),"")</f>
        <v/>
      </c>
      <c r="P48" s="151">
        <f t="shared" si="13"/>
        <v>0</v>
      </c>
      <c r="Q48" s="80">
        <f t="shared" si="14"/>
        <v>0</v>
      </c>
      <c r="R48" s="80">
        <f t="shared" si="19"/>
        <v>0</v>
      </c>
      <c r="S48" s="80">
        <f t="shared" si="22"/>
        <v>0</v>
      </c>
      <c r="T48" s="152">
        <f t="shared" si="20"/>
        <v>0</v>
      </c>
      <c r="U48" s="447"/>
      <c r="W48" s="591"/>
      <c r="X48" s="592"/>
      <c r="Y48" s="592"/>
      <c r="Z48" s="592"/>
      <c r="AA48" s="592"/>
      <c r="AB48" s="592"/>
      <c r="AC48" s="593"/>
    </row>
    <row r="49" spans="1:29" x14ac:dyDescent="0.25">
      <c r="A49" s="498">
        <f t="shared" si="16"/>
        <v>16</v>
      </c>
      <c r="B49" s="43"/>
      <c r="C49" s="44"/>
      <c r="D49" s="242"/>
      <c r="E49" s="87" t="str">
        <f>IF(D49&lt;&gt;"",IF(D49=Summary!$E$12,Summary!$G$33,VLOOKUP(D49,Validations!$D$2:$E$30,2,FALSE)+0.02),"")</f>
        <v/>
      </c>
      <c r="F49" s="8">
        <f>IF(B49&lt;&gt;"",LOOKUP(B49,Validations!$A$2:$A$30,Validations!$B$2:$B$30),0)</f>
        <v>0</v>
      </c>
      <c r="G49" s="34">
        <f t="shared" si="11"/>
        <v>0</v>
      </c>
      <c r="H49" s="34">
        <f t="shared" si="17"/>
        <v>0</v>
      </c>
      <c r="I49" s="34">
        <f t="shared" si="21"/>
        <v>0</v>
      </c>
      <c r="J49" s="145"/>
      <c r="L49" s="240">
        <f t="shared" si="18"/>
        <v>16</v>
      </c>
      <c r="M49" s="44"/>
      <c r="N49" s="242"/>
      <c r="O49" s="150" t="str">
        <f>IF(N49&lt;&gt;"",IF(N49=Summary!$E$12,Summary!$G$33,VLOOKUP(N49,Validations!$D$2:$E$30,2,FALSE)+0.02),"")</f>
        <v/>
      </c>
      <c r="P49" s="151">
        <f t="shared" si="13"/>
        <v>0</v>
      </c>
      <c r="Q49" s="80">
        <f t="shared" si="14"/>
        <v>0</v>
      </c>
      <c r="R49" s="80">
        <f t="shared" si="19"/>
        <v>0</v>
      </c>
      <c r="S49" s="80">
        <f t="shared" si="22"/>
        <v>0</v>
      </c>
      <c r="T49" s="152">
        <f t="shared" si="20"/>
        <v>0</v>
      </c>
      <c r="U49" s="447"/>
      <c r="W49" s="591"/>
      <c r="X49" s="592"/>
      <c r="Y49" s="592"/>
      <c r="Z49" s="592"/>
      <c r="AA49" s="592"/>
      <c r="AB49" s="592"/>
      <c r="AC49" s="593"/>
    </row>
    <row r="50" spans="1:29" x14ac:dyDescent="0.25">
      <c r="A50" s="498">
        <f t="shared" si="16"/>
        <v>17</v>
      </c>
      <c r="B50" s="43"/>
      <c r="C50" s="44"/>
      <c r="D50" s="242"/>
      <c r="E50" s="87" t="str">
        <f>IF(D50&lt;&gt;"",IF(D50=Summary!$E$12,Summary!$G$33,VLOOKUP(D50,Validations!$D$2:$E$30,2,FALSE)+0.02),"")</f>
        <v/>
      </c>
      <c r="F50" s="8">
        <f>IF(B50&lt;&gt;"",LOOKUP(B50,Validations!$A$2:$A$30,Validations!$B$2:$B$30),0)</f>
        <v>0</v>
      </c>
      <c r="G50" s="34">
        <f t="shared" si="11"/>
        <v>0</v>
      </c>
      <c r="H50" s="34">
        <f t="shared" si="17"/>
        <v>0</v>
      </c>
      <c r="I50" s="34">
        <f t="shared" si="21"/>
        <v>0</v>
      </c>
      <c r="J50" s="145"/>
      <c r="L50" s="240">
        <f t="shared" si="18"/>
        <v>17</v>
      </c>
      <c r="M50" s="44"/>
      <c r="N50" s="242"/>
      <c r="O50" s="150" t="str">
        <f>IF(N50&lt;&gt;"",IF(N50=Summary!$E$12,Summary!$G$33,VLOOKUP(N50,Validations!$D$2:$E$30,2,FALSE)+0.02),"")</f>
        <v/>
      </c>
      <c r="P50" s="151">
        <f t="shared" si="13"/>
        <v>0</v>
      </c>
      <c r="Q50" s="80">
        <f t="shared" si="14"/>
        <v>0</v>
      </c>
      <c r="R50" s="80">
        <f t="shared" si="19"/>
        <v>0</v>
      </c>
      <c r="S50" s="80">
        <f t="shared" si="22"/>
        <v>0</v>
      </c>
      <c r="T50" s="152">
        <f t="shared" si="20"/>
        <v>0</v>
      </c>
      <c r="U50" s="447"/>
      <c r="W50" s="591"/>
      <c r="X50" s="592"/>
      <c r="Y50" s="592"/>
      <c r="Z50" s="592"/>
      <c r="AA50" s="592"/>
      <c r="AB50" s="592"/>
      <c r="AC50" s="593"/>
    </row>
    <row r="51" spans="1:29" x14ac:dyDescent="0.25">
      <c r="A51" s="498">
        <f t="shared" si="16"/>
        <v>18</v>
      </c>
      <c r="B51" s="43"/>
      <c r="C51" s="44"/>
      <c r="D51" s="242"/>
      <c r="E51" s="87" t="str">
        <f>IF(D51&lt;&gt;"",IF(D51=Summary!$E$12,Summary!$G$33,VLOOKUP(D51,Validations!$D$2:$E$30,2,FALSE)+0.02),"")</f>
        <v/>
      </c>
      <c r="F51" s="8">
        <f>IF(B51&lt;&gt;"",LOOKUP(B51,Validations!$A$2:$A$30,Validations!$B$2:$B$30),0)</f>
        <v>0</v>
      </c>
      <c r="G51" s="34">
        <f t="shared" si="11"/>
        <v>0</v>
      </c>
      <c r="H51" s="34">
        <f t="shared" si="17"/>
        <v>0</v>
      </c>
      <c r="I51" s="34">
        <f t="shared" si="21"/>
        <v>0</v>
      </c>
      <c r="J51" s="145"/>
      <c r="L51" s="240">
        <f t="shared" si="18"/>
        <v>18</v>
      </c>
      <c r="M51" s="44"/>
      <c r="N51" s="242"/>
      <c r="O51" s="150" t="str">
        <f>IF(N51&lt;&gt;"",IF(N51=Summary!$E$12,Summary!$G$33,VLOOKUP(N51,Validations!$D$2:$E$30,2,FALSE)+0.02),"")</f>
        <v/>
      </c>
      <c r="P51" s="151">
        <f t="shared" si="13"/>
        <v>0</v>
      </c>
      <c r="Q51" s="80">
        <f t="shared" si="14"/>
        <v>0</v>
      </c>
      <c r="R51" s="80">
        <f t="shared" si="19"/>
        <v>0</v>
      </c>
      <c r="S51" s="80">
        <f t="shared" si="22"/>
        <v>0</v>
      </c>
      <c r="T51" s="152">
        <f t="shared" si="20"/>
        <v>0</v>
      </c>
      <c r="U51" s="447"/>
      <c r="W51" s="591"/>
      <c r="X51" s="592"/>
      <c r="Y51" s="592"/>
      <c r="Z51" s="592"/>
      <c r="AA51" s="592"/>
      <c r="AB51" s="592"/>
      <c r="AC51" s="593"/>
    </row>
    <row r="52" spans="1:29" x14ac:dyDescent="0.25">
      <c r="A52" s="498">
        <f t="shared" si="16"/>
        <v>19</v>
      </c>
      <c r="B52" s="43"/>
      <c r="C52" s="44"/>
      <c r="D52" s="242"/>
      <c r="E52" s="87" t="str">
        <f>IF(D52&lt;&gt;"",IF(D52=Summary!$E$12,Summary!$G$33,VLOOKUP(D52,Validations!$D$2:$E$30,2,FALSE)+0.02),"")</f>
        <v/>
      </c>
      <c r="F52" s="8">
        <f>IF(B52&lt;&gt;"",LOOKUP(B52,Validations!$A$2:$A$30,Validations!$B$2:$B$30),0)</f>
        <v>0</v>
      </c>
      <c r="G52" s="34">
        <f t="shared" si="11"/>
        <v>0</v>
      </c>
      <c r="H52" s="34">
        <f t="shared" si="17"/>
        <v>0</v>
      </c>
      <c r="I52" s="34">
        <f t="shared" si="21"/>
        <v>0</v>
      </c>
      <c r="J52" s="145"/>
      <c r="L52" s="240">
        <f t="shared" si="18"/>
        <v>19</v>
      </c>
      <c r="M52" s="44"/>
      <c r="N52" s="242"/>
      <c r="O52" s="150" t="str">
        <f>IF(N52&lt;&gt;"",IF(N52=Summary!$E$12,Summary!$G$33,VLOOKUP(N52,Validations!$D$2:$E$30,2,FALSE)+0.02),"")</f>
        <v/>
      </c>
      <c r="P52" s="151">
        <f t="shared" si="13"/>
        <v>0</v>
      </c>
      <c r="Q52" s="80">
        <f t="shared" si="14"/>
        <v>0</v>
      </c>
      <c r="R52" s="80">
        <f t="shared" si="19"/>
        <v>0</v>
      </c>
      <c r="S52" s="80">
        <f t="shared" si="22"/>
        <v>0</v>
      </c>
      <c r="T52" s="152">
        <f t="shared" si="20"/>
        <v>0</v>
      </c>
      <c r="U52" s="447"/>
      <c r="W52" s="591"/>
      <c r="X52" s="592"/>
      <c r="Y52" s="592"/>
      <c r="Z52" s="592"/>
      <c r="AA52" s="592"/>
      <c r="AB52" s="592"/>
      <c r="AC52" s="593"/>
    </row>
    <row r="53" spans="1:29" x14ac:dyDescent="0.25">
      <c r="A53" s="498">
        <f t="shared" si="16"/>
        <v>20</v>
      </c>
      <c r="B53" s="43"/>
      <c r="C53" s="44"/>
      <c r="D53" s="242"/>
      <c r="E53" s="87" t="str">
        <f>IF(D53&lt;&gt;"",IF(D53=Summary!$E$12,Summary!$G$33,VLOOKUP(D53,Validations!$D$2:$E$30,2,FALSE)+0.02),"")</f>
        <v/>
      </c>
      <c r="F53" s="8">
        <f>IF(B53&lt;&gt;"",LOOKUP(B53,Validations!$A$2:$A$30,Validations!$B$2:$B$30),0)</f>
        <v>0</v>
      </c>
      <c r="G53" s="34">
        <f t="shared" si="11"/>
        <v>0</v>
      </c>
      <c r="H53" s="34">
        <f t="shared" si="17"/>
        <v>0</v>
      </c>
      <c r="I53" s="34">
        <f t="shared" si="21"/>
        <v>0</v>
      </c>
      <c r="J53" s="145"/>
      <c r="L53" s="240">
        <f t="shared" si="18"/>
        <v>20</v>
      </c>
      <c r="M53" s="44"/>
      <c r="N53" s="242"/>
      <c r="O53" s="150" t="str">
        <f>IF(N53&lt;&gt;"",IF(N53=Summary!$E$12,Summary!$G$33,VLOOKUP(N53,Validations!$D$2:$E$30,2,FALSE)+0.02),"")</f>
        <v/>
      </c>
      <c r="P53" s="151">
        <f t="shared" si="13"/>
        <v>0</v>
      </c>
      <c r="Q53" s="80">
        <f t="shared" si="14"/>
        <v>0</v>
      </c>
      <c r="R53" s="80">
        <f t="shared" si="19"/>
        <v>0</v>
      </c>
      <c r="S53" s="80">
        <f t="shared" si="22"/>
        <v>0</v>
      </c>
      <c r="T53" s="152">
        <f t="shared" si="20"/>
        <v>0</v>
      </c>
      <c r="U53" s="447"/>
      <c r="W53" s="591"/>
      <c r="X53" s="592"/>
      <c r="Y53" s="592"/>
      <c r="Z53" s="592"/>
      <c r="AA53" s="592"/>
      <c r="AB53" s="592"/>
      <c r="AC53" s="593"/>
    </row>
    <row r="54" spans="1:29" x14ac:dyDescent="0.25">
      <c r="A54" s="498">
        <f t="shared" si="16"/>
        <v>21</v>
      </c>
      <c r="B54" s="43"/>
      <c r="C54" s="44"/>
      <c r="D54" s="242"/>
      <c r="E54" s="87" t="str">
        <f>IF(D54&lt;&gt;"",IF(D54=Summary!$E$12,Summary!$G$33,VLOOKUP(D54,Validations!$D$2:$E$30,2,FALSE)+0.02),"")</f>
        <v/>
      </c>
      <c r="F54" s="8">
        <f>IF(B54&lt;&gt;"",LOOKUP(B54,Validations!$A$2:$A$30,Validations!$B$2:$B$30),0)</f>
        <v>0</v>
      </c>
      <c r="G54" s="34">
        <f t="shared" si="11"/>
        <v>0</v>
      </c>
      <c r="H54" s="34">
        <f t="shared" si="17"/>
        <v>0</v>
      </c>
      <c r="I54" s="34">
        <f t="shared" si="21"/>
        <v>0</v>
      </c>
      <c r="J54" s="145"/>
      <c r="L54" s="240">
        <f t="shared" si="18"/>
        <v>21</v>
      </c>
      <c r="M54" s="44"/>
      <c r="N54" s="242"/>
      <c r="O54" s="150" t="str">
        <f>IF(N54&lt;&gt;"",IF(N54=Summary!$E$12,Summary!$G$33,VLOOKUP(N54,Validations!$D$2:$E$30,2,FALSE)+0.02),"")</f>
        <v/>
      </c>
      <c r="P54" s="151">
        <f t="shared" si="13"/>
        <v>0</v>
      </c>
      <c r="Q54" s="80">
        <f t="shared" si="14"/>
        <v>0</v>
      </c>
      <c r="R54" s="80">
        <f t="shared" si="19"/>
        <v>0</v>
      </c>
      <c r="S54" s="80">
        <f t="shared" si="22"/>
        <v>0</v>
      </c>
      <c r="T54" s="152">
        <f t="shared" si="20"/>
        <v>0</v>
      </c>
      <c r="U54" s="447"/>
      <c r="W54" s="591"/>
      <c r="X54" s="592"/>
      <c r="Y54" s="592"/>
      <c r="Z54" s="592"/>
      <c r="AA54" s="592"/>
      <c r="AB54" s="592"/>
      <c r="AC54" s="593"/>
    </row>
    <row r="55" spans="1:29" x14ac:dyDescent="0.25">
      <c r="A55" s="498">
        <f t="shared" si="16"/>
        <v>22</v>
      </c>
      <c r="B55" s="43"/>
      <c r="C55" s="44"/>
      <c r="D55" s="242"/>
      <c r="E55" s="87" t="str">
        <f>IF(D55&lt;&gt;"",IF(D55=Summary!$E$12,Summary!$G$33,VLOOKUP(D55,Validations!$D$2:$E$30,2,FALSE)+0.02),"")</f>
        <v/>
      </c>
      <c r="F55" s="8">
        <f>IF(B55&lt;&gt;"",LOOKUP(B55,Validations!$A$2:$A$30,Validations!$B$2:$B$30),0)</f>
        <v>0</v>
      </c>
      <c r="G55" s="34">
        <f t="shared" si="11"/>
        <v>0</v>
      </c>
      <c r="H55" s="34">
        <f t="shared" si="17"/>
        <v>0</v>
      </c>
      <c r="I55" s="34">
        <f t="shared" si="21"/>
        <v>0</v>
      </c>
      <c r="J55" s="145"/>
      <c r="L55" s="240">
        <f t="shared" si="18"/>
        <v>22</v>
      </c>
      <c r="M55" s="44"/>
      <c r="N55" s="242"/>
      <c r="O55" s="150" t="str">
        <f>IF(N55&lt;&gt;"",IF(N55=Summary!$E$12,Summary!$G$33,VLOOKUP(N55,Validations!$D$2:$E$30,2,FALSE)+0.02),"")</f>
        <v/>
      </c>
      <c r="P55" s="151">
        <f t="shared" si="13"/>
        <v>0</v>
      </c>
      <c r="Q55" s="80">
        <f t="shared" si="14"/>
        <v>0</v>
      </c>
      <c r="R55" s="80">
        <f t="shared" si="19"/>
        <v>0</v>
      </c>
      <c r="S55" s="80">
        <f t="shared" si="22"/>
        <v>0</v>
      </c>
      <c r="T55" s="152">
        <f t="shared" si="20"/>
        <v>0</v>
      </c>
      <c r="U55" s="447"/>
      <c r="W55" s="591"/>
      <c r="X55" s="592"/>
      <c r="Y55" s="592"/>
      <c r="Z55" s="592"/>
      <c r="AA55" s="592"/>
      <c r="AB55" s="592"/>
      <c r="AC55" s="593"/>
    </row>
    <row r="56" spans="1:29" x14ac:dyDescent="0.25">
      <c r="A56" s="498">
        <f t="shared" si="16"/>
        <v>23</v>
      </c>
      <c r="B56" s="43"/>
      <c r="C56" s="44"/>
      <c r="D56" s="242"/>
      <c r="E56" s="87" t="str">
        <f>IF(D56&lt;&gt;"",IF(D56=Summary!$E$12,Summary!$G$33,VLOOKUP(D56,Validations!$D$2:$E$30,2,FALSE)+0.02),"")</f>
        <v/>
      </c>
      <c r="F56" s="8">
        <f>IF(B56&lt;&gt;"",LOOKUP(B56,Validations!$A$2:$A$30,Validations!$B$2:$B$30),0)</f>
        <v>0</v>
      </c>
      <c r="G56" s="34">
        <f t="shared" si="11"/>
        <v>0</v>
      </c>
      <c r="H56" s="34">
        <f t="shared" si="17"/>
        <v>0</v>
      </c>
      <c r="I56" s="34">
        <f t="shared" si="21"/>
        <v>0</v>
      </c>
      <c r="J56" s="145"/>
      <c r="L56" s="240">
        <f t="shared" si="18"/>
        <v>23</v>
      </c>
      <c r="M56" s="44"/>
      <c r="N56" s="242"/>
      <c r="O56" s="150" t="str">
        <f>IF(N56&lt;&gt;"",IF(N56=Summary!$E$12,Summary!$G$33,VLOOKUP(N56,Validations!$D$2:$E$30,2,FALSE)+0.02),"")</f>
        <v/>
      </c>
      <c r="P56" s="151">
        <f t="shared" si="13"/>
        <v>0</v>
      </c>
      <c r="Q56" s="80">
        <f t="shared" si="14"/>
        <v>0</v>
      </c>
      <c r="R56" s="80">
        <f t="shared" si="19"/>
        <v>0</v>
      </c>
      <c r="S56" s="80">
        <f t="shared" si="22"/>
        <v>0</v>
      </c>
      <c r="T56" s="152">
        <f t="shared" si="20"/>
        <v>0</v>
      </c>
      <c r="U56" s="447"/>
      <c r="W56" s="591"/>
      <c r="X56" s="592"/>
      <c r="Y56" s="592"/>
      <c r="Z56" s="592"/>
      <c r="AA56" s="592"/>
      <c r="AB56" s="592"/>
      <c r="AC56" s="593"/>
    </row>
    <row r="57" spans="1:29" x14ac:dyDescent="0.25">
      <c r="A57" s="498">
        <f t="shared" si="16"/>
        <v>24</v>
      </c>
      <c r="B57" s="43"/>
      <c r="C57" s="44"/>
      <c r="D57" s="242"/>
      <c r="E57" s="87" t="str">
        <f>IF(D57&lt;&gt;"",IF(D57=Summary!$E$12,Summary!$G$33,VLOOKUP(D57,Validations!$D$2:$E$30,2,FALSE)+0.02),"")</f>
        <v/>
      </c>
      <c r="F57" s="8">
        <f>IF(B57&lt;&gt;"",LOOKUP(B57,Validations!$A$2:$A$30,Validations!$B$2:$B$30),0)</f>
        <v>0</v>
      </c>
      <c r="G57" s="34">
        <f t="shared" si="11"/>
        <v>0</v>
      </c>
      <c r="H57" s="34">
        <f t="shared" si="17"/>
        <v>0</v>
      </c>
      <c r="I57" s="34">
        <f t="shared" si="21"/>
        <v>0</v>
      </c>
      <c r="J57" s="145"/>
      <c r="L57" s="240">
        <f t="shared" si="18"/>
        <v>24</v>
      </c>
      <c r="M57" s="44"/>
      <c r="N57" s="242"/>
      <c r="O57" s="150" t="str">
        <f>IF(N57&lt;&gt;"",IF(N57=Summary!$E$12,Summary!$G$33,VLOOKUP(N57,Validations!$D$2:$E$30,2,FALSE)+0.02),"")</f>
        <v/>
      </c>
      <c r="P57" s="151">
        <f t="shared" si="13"/>
        <v>0</v>
      </c>
      <c r="Q57" s="80">
        <f t="shared" si="14"/>
        <v>0</v>
      </c>
      <c r="R57" s="80">
        <f t="shared" si="19"/>
        <v>0</v>
      </c>
      <c r="S57" s="80">
        <f t="shared" si="22"/>
        <v>0</v>
      </c>
      <c r="T57" s="152">
        <f t="shared" si="20"/>
        <v>0</v>
      </c>
      <c r="U57" s="447"/>
      <c r="W57" s="591"/>
      <c r="X57" s="592"/>
      <c r="Y57" s="592"/>
      <c r="Z57" s="592"/>
      <c r="AA57" s="592"/>
      <c r="AB57" s="592"/>
      <c r="AC57" s="593"/>
    </row>
    <row r="58" spans="1:29" x14ac:dyDescent="0.25">
      <c r="A58" s="498">
        <f t="shared" si="16"/>
        <v>25</v>
      </c>
      <c r="B58" s="43"/>
      <c r="C58" s="44"/>
      <c r="D58" s="242"/>
      <c r="E58" s="87" t="str">
        <f>IF(D58&lt;&gt;"",IF(D58=Summary!$E$12,Summary!$G$33,VLOOKUP(D58,Validations!$D$2:$E$30,2,FALSE)+0.02),"")</f>
        <v/>
      </c>
      <c r="F58" s="8">
        <f>IF(B58&lt;&gt;"",LOOKUP(B58,Validations!$A$2:$A$30,Validations!$B$2:$B$30),0)</f>
        <v>0</v>
      </c>
      <c r="G58" s="34">
        <f t="shared" si="11"/>
        <v>0</v>
      </c>
      <c r="H58" s="34">
        <f t="shared" si="17"/>
        <v>0</v>
      </c>
      <c r="I58" s="34">
        <f t="shared" si="21"/>
        <v>0</v>
      </c>
      <c r="J58" s="145"/>
      <c r="L58" s="240">
        <f t="shared" si="18"/>
        <v>25</v>
      </c>
      <c r="M58" s="44"/>
      <c r="N58" s="242"/>
      <c r="O58" s="150" t="str">
        <f>IF(N58&lt;&gt;"",IF(N58=Summary!$E$12,Summary!$G$33,VLOOKUP(N58,Validations!$D$2:$E$30,2,FALSE)+0.02),"")</f>
        <v/>
      </c>
      <c r="P58" s="151">
        <f t="shared" si="13"/>
        <v>0</v>
      </c>
      <c r="Q58" s="80">
        <f t="shared" si="14"/>
        <v>0</v>
      </c>
      <c r="R58" s="80">
        <f t="shared" si="19"/>
        <v>0</v>
      </c>
      <c r="S58" s="80">
        <f t="shared" si="22"/>
        <v>0</v>
      </c>
      <c r="T58" s="152">
        <f t="shared" si="20"/>
        <v>0</v>
      </c>
      <c r="U58" s="447"/>
      <c r="W58" s="591"/>
      <c r="X58" s="592"/>
      <c r="Y58" s="592"/>
      <c r="Z58" s="592"/>
      <c r="AA58" s="592"/>
      <c r="AB58" s="592"/>
      <c r="AC58" s="593"/>
    </row>
    <row r="59" spans="1:29" ht="15.75" thickBot="1" x14ac:dyDescent="0.3">
      <c r="A59" s="499">
        <f t="shared" si="16"/>
        <v>26</v>
      </c>
      <c r="B59" s="142"/>
      <c r="C59" s="48"/>
      <c r="D59" s="243"/>
      <c r="E59" s="159" t="str">
        <f>IF(D59&lt;&gt;"",IF(D59=Summary!$E$12,Summary!$G$33,VLOOKUP(D59,Validations!$D$2:$E$30,2,FALSE)+0.02),"")</f>
        <v/>
      </c>
      <c r="F59" s="41">
        <f>IF(B59&lt;&gt;"",LOOKUP(B59,Validations!$A$2:$A$30,Validations!$B$2:$B$30),0)</f>
        <v>0</v>
      </c>
      <c r="G59" s="160">
        <f t="shared" si="11"/>
        <v>0</v>
      </c>
      <c r="H59" s="160">
        <f t="shared" si="17"/>
        <v>0</v>
      </c>
      <c r="I59" s="160">
        <f t="shared" si="21"/>
        <v>0</v>
      </c>
      <c r="J59" s="145"/>
      <c r="L59" s="241">
        <f t="shared" si="18"/>
        <v>26</v>
      </c>
      <c r="M59" s="48"/>
      <c r="N59" s="243"/>
      <c r="O59" s="238" t="str">
        <f>IF(N59&lt;&gt;"",IF(N59=Summary!$E$12,Summary!$G$33,VLOOKUP(N59,Validations!$D$2:$E$30,2,FALSE)+0.02),"")</f>
        <v/>
      </c>
      <c r="P59" s="239">
        <f t="shared" si="13"/>
        <v>0</v>
      </c>
      <c r="Q59" s="196">
        <f t="shared" si="14"/>
        <v>0</v>
      </c>
      <c r="R59" s="196">
        <f t="shared" si="19"/>
        <v>0</v>
      </c>
      <c r="S59" s="196">
        <f t="shared" si="22"/>
        <v>0</v>
      </c>
      <c r="T59" s="311">
        <f t="shared" si="20"/>
        <v>0</v>
      </c>
      <c r="U59" s="447"/>
      <c r="W59" s="591"/>
      <c r="X59" s="592"/>
      <c r="Y59" s="592"/>
      <c r="Z59" s="592"/>
      <c r="AA59" s="592"/>
      <c r="AB59" s="592"/>
      <c r="AC59" s="593"/>
    </row>
    <row r="60" spans="1:29" ht="15.75" thickTop="1" x14ac:dyDescent="0.25">
      <c r="A60" s="31"/>
      <c r="B60" s="40" t="s">
        <v>85</v>
      </c>
      <c r="C60" s="42">
        <f>SUM(C34:C59)</f>
        <v>0</v>
      </c>
      <c r="D60" s="42"/>
      <c r="E60" s="31"/>
      <c r="F60" s="31"/>
      <c r="G60" s="42"/>
      <c r="H60" s="42"/>
      <c r="I60" s="42">
        <f>+SUM(I34:I59)</f>
        <v>0</v>
      </c>
      <c r="J60" s="145"/>
      <c r="L60" s="310" t="s">
        <v>30</v>
      </c>
      <c r="M60" s="129">
        <f>+SUM(M34:M59)</f>
        <v>0</v>
      </c>
      <c r="N60" s="129"/>
      <c r="O60" s="195"/>
      <c r="P60" s="195"/>
      <c r="Q60" s="129"/>
      <c r="R60" s="129"/>
      <c r="S60" s="129">
        <f>SUM(S34:S59)</f>
        <v>0</v>
      </c>
      <c r="T60" s="228">
        <f>+SUM(T34:T59)</f>
        <v>0</v>
      </c>
      <c r="U60" s="447"/>
    </row>
    <row r="61" spans="1:29" x14ac:dyDescent="0.25">
      <c r="A61" s="63"/>
      <c r="B61" s="76"/>
      <c r="C61" s="76"/>
      <c r="D61" s="76"/>
      <c r="E61" s="76"/>
      <c r="F61" s="76"/>
      <c r="G61" s="76"/>
      <c r="H61" s="76"/>
      <c r="I61" s="76"/>
      <c r="J61" s="69"/>
      <c r="L61" s="451"/>
      <c r="M61" s="389"/>
      <c r="N61" s="389"/>
      <c r="O61" s="389"/>
      <c r="P61" s="389"/>
      <c r="Q61" s="389"/>
      <c r="R61" s="389"/>
      <c r="S61" s="389"/>
      <c r="T61" s="362"/>
      <c r="U61" s="449"/>
    </row>
    <row r="63" spans="1:29" x14ac:dyDescent="0.25">
      <c r="B63" s="531"/>
    </row>
    <row r="64" spans="1:29" x14ac:dyDescent="0.25">
      <c r="B64" s="199"/>
    </row>
    <row r="65" spans="2:2" x14ac:dyDescent="0.25">
      <c r="B65" s="369"/>
    </row>
  </sheetData>
  <sheetProtection algorithmName="SHA-512" hashValue="x4qP2NogjWdIz+hO/tlhAWEaUry0M0AUSBUoezZb2nMWS/DUDwKNMROBV5XQr6ftGgXNLN+hWIGeV6fRhwqXJw==" saltValue="msNhWltdnOihT4OIgljqZw==" spinCount="100000" sheet="1" objects="1" scenarios="1"/>
  <mergeCells count="54">
    <mergeCell ref="A1:J1"/>
    <mergeCell ref="A2:J2"/>
    <mergeCell ref="L1:U2"/>
    <mergeCell ref="W57:AC57"/>
    <mergeCell ref="W58:AC58"/>
    <mergeCell ref="W44:AC44"/>
    <mergeCell ref="W45:AC45"/>
    <mergeCell ref="W46:AC46"/>
    <mergeCell ref="W49:AC49"/>
    <mergeCell ref="W38:AC38"/>
    <mergeCell ref="W39:AC39"/>
    <mergeCell ref="W40:AC40"/>
    <mergeCell ref="W41:AC41"/>
    <mergeCell ref="W47:AC47"/>
    <mergeCell ref="W48:AC48"/>
    <mergeCell ref="W37:AC37"/>
    <mergeCell ref="W59:AC59"/>
    <mergeCell ref="W50:AC50"/>
    <mergeCell ref="W51:AC51"/>
    <mergeCell ref="W52:AC52"/>
    <mergeCell ref="W53:AC53"/>
    <mergeCell ref="W54:AC54"/>
    <mergeCell ref="W55:AC55"/>
    <mergeCell ref="W56:AC56"/>
    <mergeCell ref="W28:AC28"/>
    <mergeCell ref="W29:AC29"/>
    <mergeCell ref="W34:AC34"/>
    <mergeCell ref="W35:AC35"/>
    <mergeCell ref="W22:AC22"/>
    <mergeCell ref="W23:AC23"/>
    <mergeCell ref="W24:AC24"/>
    <mergeCell ref="W25:AC25"/>
    <mergeCell ref="W26:AC26"/>
    <mergeCell ref="W36:AC36"/>
    <mergeCell ref="W42:AC42"/>
    <mergeCell ref="W43:AC43"/>
    <mergeCell ref="W21:AC21"/>
    <mergeCell ref="W10:AC10"/>
    <mergeCell ref="W11:AC11"/>
    <mergeCell ref="W12:AC12"/>
    <mergeCell ref="W13:AC13"/>
    <mergeCell ref="W14:AC14"/>
    <mergeCell ref="W15:AC15"/>
    <mergeCell ref="W16:AC16"/>
    <mergeCell ref="W17:AC17"/>
    <mergeCell ref="W18:AC18"/>
    <mergeCell ref="W19:AC19"/>
    <mergeCell ref="W20:AC20"/>
    <mergeCell ref="W27:AC27"/>
    <mergeCell ref="W9:AC9"/>
    <mergeCell ref="W5:AC5"/>
    <mergeCell ref="W6:AC6"/>
    <mergeCell ref="W7:AC7"/>
    <mergeCell ref="W8:AC8"/>
  </mergeCells>
  <pageMargins left="0.7" right="0.7" top="0.75" bottom="0.75" header="0.3" footer="0.3"/>
  <pageSetup orientation="landscape" r:id="rId1"/>
  <headerFooter>
    <oddHeader xml:space="preserve">&amp;C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Validations!$A$2:$A$30</xm:f>
          </x14:formula1>
          <xm:sqref>B5:B30 B34:B59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3"/>
  <sheetViews>
    <sheetView topLeftCell="A13" workbookViewId="0">
      <selection activeCell="A4" sqref="A4"/>
    </sheetView>
  </sheetViews>
  <sheetFormatPr defaultRowHeight="15" x14ac:dyDescent="0.25"/>
  <cols>
    <col min="1" max="1" width="6.85546875" customWidth="1"/>
    <col min="2" max="2" width="31.140625" customWidth="1"/>
    <col min="3" max="3" width="14.28515625" customWidth="1"/>
    <col min="4" max="4" width="9.5703125" customWidth="1"/>
    <col min="5" max="5" width="10.42578125" customWidth="1"/>
    <col min="6" max="6" width="12.85546875" customWidth="1"/>
    <col min="7" max="7" width="9.85546875" customWidth="1"/>
    <col min="8" max="9" width="11.85546875" customWidth="1"/>
    <col min="10" max="10" width="8.140625" customWidth="1"/>
    <col min="11" max="11" width="8.42578125" customWidth="1"/>
    <col min="12" max="12" width="9.85546875" hidden="1" customWidth="1"/>
    <col min="13" max="13" width="15" hidden="1" customWidth="1"/>
    <col min="14" max="14" width="11.5703125" hidden="1" customWidth="1"/>
    <col min="15" max="15" width="11.42578125" hidden="1" customWidth="1"/>
    <col min="16" max="20" width="12.7109375" hidden="1" customWidth="1"/>
    <col min="21" max="21" width="7.7109375" hidden="1" customWidth="1"/>
    <col min="22" max="30" width="0" hidden="1" customWidth="1"/>
  </cols>
  <sheetData>
    <row r="1" spans="1:29" ht="15.75" x14ac:dyDescent="0.25">
      <c r="A1" s="594" t="s">
        <v>221</v>
      </c>
      <c r="B1" s="628"/>
      <c r="C1" s="628"/>
      <c r="D1" s="628"/>
      <c r="E1" s="628"/>
      <c r="F1" s="628"/>
      <c r="G1" s="628"/>
      <c r="H1" s="628"/>
      <c r="I1" s="628"/>
      <c r="J1" s="629"/>
      <c r="K1" s="153"/>
      <c r="L1" s="637" t="s">
        <v>33</v>
      </c>
      <c r="M1" s="638"/>
      <c r="N1" s="638"/>
      <c r="O1" s="638"/>
      <c r="P1" s="638"/>
      <c r="Q1" s="638"/>
      <c r="R1" s="638"/>
      <c r="S1" s="638"/>
      <c r="T1" s="638"/>
      <c r="U1" s="639"/>
      <c r="V1" s="315"/>
    </row>
    <row r="2" spans="1:29" ht="15.75" x14ac:dyDescent="0.25">
      <c r="A2" s="640" t="s">
        <v>162</v>
      </c>
      <c r="B2" s="641"/>
      <c r="C2" s="641"/>
      <c r="D2" s="641"/>
      <c r="E2" s="641"/>
      <c r="F2" s="641"/>
      <c r="G2" s="641"/>
      <c r="H2" s="641"/>
      <c r="I2" s="641"/>
      <c r="J2" s="642"/>
      <c r="K2" s="153"/>
      <c r="L2" s="316"/>
      <c r="M2" s="320"/>
      <c r="N2" s="320"/>
      <c r="O2" s="320"/>
      <c r="P2" s="320"/>
      <c r="Q2" s="320"/>
      <c r="R2" s="320"/>
      <c r="S2" s="320"/>
      <c r="T2" s="320"/>
      <c r="U2" s="321"/>
      <c r="V2" s="315"/>
    </row>
    <row r="3" spans="1:29" ht="34.5" customHeight="1" x14ac:dyDescent="0.25">
      <c r="A3" s="64"/>
      <c r="B3" s="29" t="s">
        <v>20</v>
      </c>
      <c r="C3" s="29"/>
      <c r="D3" s="29"/>
      <c r="E3" s="29"/>
      <c r="F3" s="29"/>
      <c r="G3" s="29"/>
      <c r="H3" s="29"/>
      <c r="I3" s="29"/>
      <c r="J3" s="68"/>
      <c r="L3" s="154"/>
      <c r="M3" s="155" t="s">
        <v>20</v>
      </c>
      <c r="N3" s="156"/>
      <c r="O3" s="157"/>
      <c r="P3" s="157"/>
      <c r="Q3" s="157"/>
      <c r="R3" s="157"/>
      <c r="S3" s="157"/>
      <c r="T3" s="157"/>
      <c r="U3" s="158"/>
    </row>
    <row r="4" spans="1:29" ht="90" x14ac:dyDescent="0.25">
      <c r="A4" s="10" t="s">
        <v>188</v>
      </c>
      <c r="B4" s="11" t="s">
        <v>108</v>
      </c>
      <c r="C4" s="10" t="s">
        <v>10</v>
      </c>
      <c r="D4" s="10" t="s">
        <v>134</v>
      </c>
      <c r="E4" s="10" t="s">
        <v>189</v>
      </c>
      <c r="F4" s="10" t="s">
        <v>190</v>
      </c>
      <c r="G4" s="10" t="s">
        <v>81</v>
      </c>
      <c r="H4" s="10" t="s">
        <v>82</v>
      </c>
      <c r="I4" s="10" t="s">
        <v>83</v>
      </c>
      <c r="J4" s="145"/>
      <c r="L4" s="191" t="s">
        <v>8</v>
      </c>
      <c r="M4" s="192" t="s">
        <v>10</v>
      </c>
      <c r="N4" s="192" t="s">
        <v>134</v>
      </c>
      <c r="O4" s="192" t="s">
        <v>145</v>
      </c>
      <c r="P4" s="192" t="s">
        <v>11</v>
      </c>
      <c r="Q4" s="192" t="s">
        <v>81</v>
      </c>
      <c r="R4" s="192" t="s">
        <v>82</v>
      </c>
      <c r="S4" s="192" t="s">
        <v>83</v>
      </c>
      <c r="T4" s="192" t="s">
        <v>146</v>
      </c>
      <c r="U4" s="307"/>
      <c r="W4" s="84" t="s">
        <v>122</v>
      </c>
      <c r="Y4" s="306"/>
      <c r="Z4" s="306"/>
      <c r="AA4" s="306"/>
      <c r="AB4" s="306"/>
      <c r="AC4" s="306"/>
    </row>
    <row r="5" spans="1:29" x14ac:dyDescent="0.25">
      <c r="A5" s="496">
        <v>1</v>
      </c>
      <c r="B5" s="43"/>
      <c r="C5" s="44"/>
      <c r="D5" s="236"/>
      <c r="E5" s="87" t="str">
        <f>IF(D5&lt;&gt;"",VLOOKUP(D5,Validations!$D$2:$E$30,2,FALSE)+0.02,"")</f>
        <v/>
      </c>
      <c r="F5" s="89">
        <f>IF(B5&lt;&gt;"",LOOKUP(B5,Validations!$A$2:$A$30,Validations!$B$2:$B$30),0)</f>
        <v>0</v>
      </c>
      <c r="G5" s="34">
        <f>IF(C5&gt;0,-CUMIPMT($E5/12,$F5*12,$C5,1,$F5*12,0),0)</f>
        <v>0</v>
      </c>
      <c r="H5" s="88">
        <f>C5+G5</f>
        <v>0</v>
      </c>
      <c r="I5" s="88">
        <f t="shared" ref="I5" si="0">IF(F5&lt;&gt;0,H5/F5,0)</f>
        <v>0</v>
      </c>
      <c r="J5" s="145"/>
      <c r="L5" s="240">
        <f>A5</f>
        <v>1</v>
      </c>
      <c r="M5" s="44"/>
      <c r="N5" s="236"/>
      <c r="O5" s="150" t="str">
        <f>IF(N5&lt;&gt;"",VLOOKUP(N5,Validations!$D$2:$E$30,2,FALSE)+0.02,"")</f>
        <v/>
      </c>
      <c r="P5" s="151">
        <f>F5</f>
        <v>0</v>
      </c>
      <c r="Q5" s="80">
        <f>IF(M5&gt;0,-CUMIPMT($O5/12,$P5*12,$M5,1,$P5*12,0),0)</f>
        <v>0</v>
      </c>
      <c r="R5" s="152">
        <f>M5+Q5</f>
        <v>0</v>
      </c>
      <c r="S5" s="152">
        <f t="shared" ref="S5:S30" si="1">IF(P5&lt;&gt;0,R5/P5,0)</f>
        <v>0</v>
      </c>
      <c r="T5" s="152">
        <f>S5-I5</f>
        <v>0</v>
      </c>
      <c r="U5" s="307"/>
      <c r="W5" s="591"/>
      <c r="X5" s="592"/>
      <c r="Y5" s="592"/>
      <c r="Z5" s="592"/>
      <c r="AA5" s="592"/>
      <c r="AB5" s="592"/>
      <c r="AC5" s="593"/>
    </row>
    <row r="6" spans="1:29" x14ac:dyDescent="0.25">
      <c r="A6" s="496">
        <f>A5+1</f>
        <v>2</v>
      </c>
      <c r="B6" s="43"/>
      <c r="C6" s="44"/>
      <c r="D6" s="236"/>
      <c r="E6" s="87" t="str">
        <f>IF(D6&lt;&gt;"",VLOOKUP(D6,Validations!$D$2:$E$30,2,FALSE)+0.02,"")</f>
        <v/>
      </c>
      <c r="F6" s="8">
        <f>IF(B6&lt;&gt;"",LOOKUP(B6,Validations!$A$2:$A$30,Validations!$B$2:$B$30),0)</f>
        <v>0</v>
      </c>
      <c r="G6" s="34">
        <f t="shared" ref="G6:G30" si="2">IF(C6&gt;0,-CUMIPMT($E6/12,$F6*12,$C6,1,$F6*12,0),0)</f>
        <v>0</v>
      </c>
      <c r="H6" s="34">
        <f t="shared" ref="H6:H30" si="3">C6+G6</f>
        <v>0</v>
      </c>
      <c r="I6" s="34">
        <f>IF(F6&lt;&gt;0,H6/F6,0)</f>
        <v>0</v>
      </c>
      <c r="J6" s="145"/>
      <c r="L6" s="240">
        <f t="shared" ref="L6:L30" si="4">A6</f>
        <v>2</v>
      </c>
      <c r="M6" s="44"/>
      <c r="N6" s="236"/>
      <c r="O6" s="150" t="str">
        <f>IF(N6&lt;&gt;"",VLOOKUP(N6,Validations!$D$2:$E$30,2,FALSE)+0.02,"")</f>
        <v/>
      </c>
      <c r="P6" s="151">
        <f t="shared" ref="P6:P30" si="5">F6</f>
        <v>0</v>
      </c>
      <c r="Q6" s="80">
        <f t="shared" ref="Q6:Q30" si="6">IF(M6&gt;0,-CUMIPMT($O6/12,$P6*12,$M6,1,$P6*12,0),0)</f>
        <v>0</v>
      </c>
      <c r="R6" s="80">
        <f t="shared" ref="R6:R30" si="7">M6+Q6</f>
        <v>0</v>
      </c>
      <c r="S6" s="80">
        <f t="shared" si="1"/>
        <v>0</v>
      </c>
      <c r="T6" s="152">
        <f t="shared" ref="T6:T30" si="8">S6-I6</f>
        <v>0</v>
      </c>
      <c r="U6" s="307"/>
      <c r="W6" s="591"/>
      <c r="X6" s="592"/>
      <c r="Y6" s="592"/>
      <c r="Z6" s="592"/>
      <c r="AA6" s="592"/>
      <c r="AB6" s="592"/>
      <c r="AC6" s="593"/>
    </row>
    <row r="7" spans="1:29" x14ac:dyDescent="0.25">
      <c r="A7" s="496">
        <f t="shared" ref="A7:A30" si="9">A6+1</f>
        <v>3</v>
      </c>
      <c r="B7" s="43"/>
      <c r="C7" s="44"/>
      <c r="D7" s="236"/>
      <c r="E7" s="87" t="str">
        <f>IF(D7&lt;&gt;"",VLOOKUP(D7,Validations!$D$2:$E$30,2,FALSE)+0.02,"")</f>
        <v/>
      </c>
      <c r="F7" s="8">
        <f>IF(B7&lt;&gt;"",LOOKUP(B7,Validations!$A$2:$A$30,Validations!$B$2:$B$30),0)</f>
        <v>0</v>
      </c>
      <c r="G7" s="34">
        <f t="shared" si="2"/>
        <v>0</v>
      </c>
      <c r="H7" s="34">
        <f t="shared" si="3"/>
        <v>0</v>
      </c>
      <c r="I7" s="34">
        <f t="shared" ref="I7:I30" si="10">IF(F7&lt;&gt;0,H7/F7,0)</f>
        <v>0</v>
      </c>
      <c r="J7" s="145"/>
      <c r="L7" s="240">
        <f t="shared" si="4"/>
        <v>3</v>
      </c>
      <c r="M7" s="44"/>
      <c r="N7" s="236"/>
      <c r="O7" s="150" t="str">
        <f>IF(N7&lt;&gt;"",VLOOKUP(N7,Validations!$D$2:$E$30,2,FALSE)+0.02,"")</f>
        <v/>
      </c>
      <c r="P7" s="151">
        <f t="shared" si="5"/>
        <v>0</v>
      </c>
      <c r="Q7" s="80">
        <f t="shared" si="6"/>
        <v>0</v>
      </c>
      <c r="R7" s="80">
        <f t="shared" si="7"/>
        <v>0</v>
      </c>
      <c r="S7" s="80">
        <f t="shared" si="1"/>
        <v>0</v>
      </c>
      <c r="T7" s="152">
        <f t="shared" si="8"/>
        <v>0</v>
      </c>
      <c r="U7" s="307"/>
      <c r="W7" s="591"/>
      <c r="X7" s="592"/>
      <c r="Y7" s="592"/>
      <c r="Z7" s="592"/>
      <c r="AA7" s="592"/>
      <c r="AB7" s="592"/>
      <c r="AC7" s="593"/>
    </row>
    <row r="8" spans="1:29" x14ac:dyDescent="0.25">
      <c r="A8" s="496">
        <f t="shared" si="9"/>
        <v>4</v>
      </c>
      <c r="B8" s="43"/>
      <c r="C8" s="44"/>
      <c r="D8" s="236"/>
      <c r="E8" s="87" t="str">
        <f>IF(D8&lt;&gt;"",VLOOKUP(D8,Validations!$D$2:$E$30,2,FALSE)+0.02,"")</f>
        <v/>
      </c>
      <c r="F8" s="8">
        <f>IF(B8&lt;&gt;"",LOOKUP(B8,Validations!$A$2:$A$30,Validations!$B$2:$B$30),0)</f>
        <v>0</v>
      </c>
      <c r="G8" s="34">
        <f t="shared" si="2"/>
        <v>0</v>
      </c>
      <c r="H8" s="34">
        <f t="shared" si="3"/>
        <v>0</v>
      </c>
      <c r="I8" s="34">
        <f t="shared" si="10"/>
        <v>0</v>
      </c>
      <c r="J8" s="145"/>
      <c r="L8" s="240">
        <f t="shared" si="4"/>
        <v>4</v>
      </c>
      <c r="M8" s="44"/>
      <c r="N8" s="236"/>
      <c r="O8" s="150" t="str">
        <f>IF(N8&lt;&gt;"",VLOOKUP(N8,Validations!$D$2:$E$30,2,FALSE)+0.02,"")</f>
        <v/>
      </c>
      <c r="P8" s="151">
        <f t="shared" si="5"/>
        <v>0</v>
      </c>
      <c r="Q8" s="80">
        <f t="shared" si="6"/>
        <v>0</v>
      </c>
      <c r="R8" s="80">
        <f t="shared" si="7"/>
        <v>0</v>
      </c>
      <c r="S8" s="80">
        <f t="shared" si="1"/>
        <v>0</v>
      </c>
      <c r="T8" s="152">
        <f t="shared" si="8"/>
        <v>0</v>
      </c>
      <c r="U8" s="307"/>
      <c r="W8" s="591"/>
      <c r="X8" s="592"/>
      <c r="Y8" s="592"/>
      <c r="Z8" s="592"/>
      <c r="AA8" s="592"/>
      <c r="AB8" s="592"/>
      <c r="AC8" s="593"/>
    </row>
    <row r="9" spans="1:29" x14ac:dyDescent="0.25">
      <c r="A9" s="496">
        <f t="shared" si="9"/>
        <v>5</v>
      </c>
      <c r="B9" s="43"/>
      <c r="C9" s="44"/>
      <c r="D9" s="236"/>
      <c r="E9" s="87" t="str">
        <f>IF(D9&lt;&gt;"",VLOOKUP(D9,Validations!$D$2:$E$30,2,FALSE)+0.02,"")</f>
        <v/>
      </c>
      <c r="F9" s="8">
        <f>IF(B9&lt;&gt;"",LOOKUP(B9,Validations!$A$2:$A$30,Validations!$B$2:$B$30),0)</f>
        <v>0</v>
      </c>
      <c r="G9" s="34">
        <f t="shared" si="2"/>
        <v>0</v>
      </c>
      <c r="H9" s="34">
        <f t="shared" si="3"/>
        <v>0</v>
      </c>
      <c r="I9" s="34">
        <f t="shared" si="10"/>
        <v>0</v>
      </c>
      <c r="J9" s="145"/>
      <c r="L9" s="240">
        <f t="shared" si="4"/>
        <v>5</v>
      </c>
      <c r="M9" s="44"/>
      <c r="N9" s="236"/>
      <c r="O9" s="150" t="str">
        <f>IF(N9&lt;&gt;"",VLOOKUP(N9,Validations!$D$2:$E$30,2,FALSE)+0.02,"")</f>
        <v/>
      </c>
      <c r="P9" s="151">
        <f t="shared" si="5"/>
        <v>0</v>
      </c>
      <c r="Q9" s="80">
        <f t="shared" si="6"/>
        <v>0</v>
      </c>
      <c r="R9" s="80">
        <f t="shared" si="7"/>
        <v>0</v>
      </c>
      <c r="S9" s="80">
        <f t="shared" si="1"/>
        <v>0</v>
      </c>
      <c r="T9" s="152">
        <f t="shared" si="8"/>
        <v>0</v>
      </c>
      <c r="U9" s="307"/>
      <c r="W9" s="591"/>
      <c r="X9" s="592"/>
      <c r="Y9" s="592"/>
      <c r="Z9" s="592"/>
      <c r="AA9" s="592"/>
      <c r="AB9" s="592"/>
      <c r="AC9" s="593"/>
    </row>
    <row r="10" spans="1:29" x14ac:dyDescent="0.25">
      <c r="A10" s="496">
        <f t="shared" si="9"/>
        <v>6</v>
      </c>
      <c r="B10" s="43"/>
      <c r="C10" s="44"/>
      <c r="D10" s="236"/>
      <c r="E10" s="87" t="str">
        <f>IF(D10&lt;&gt;"",VLOOKUP(D10,Validations!$D$2:$E$30,2,FALSE)+0.02,"")</f>
        <v/>
      </c>
      <c r="F10" s="8">
        <f>IF(B10&lt;&gt;"",LOOKUP(B10,Validations!$A$2:$A$30,Validations!$B$2:$B$30),0)</f>
        <v>0</v>
      </c>
      <c r="G10" s="34">
        <f t="shared" si="2"/>
        <v>0</v>
      </c>
      <c r="H10" s="34">
        <f t="shared" si="3"/>
        <v>0</v>
      </c>
      <c r="I10" s="34">
        <f t="shared" si="10"/>
        <v>0</v>
      </c>
      <c r="J10" s="145"/>
      <c r="L10" s="240">
        <f t="shared" si="4"/>
        <v>6</v>
      </c>
      <c r="M10" s="44"/>
      <c r="N10" s="236"/>
      <c r="O10" s="150" t="str">
        <f>IF(N10&lt;&gt;"",VLOOKUP(N10,Validations!$D$2:$E$30,2,FALSE)+0.02,"")</f>
        <v/>
      </c>
      <c r="P10" s="151">
        <f t="shared" si="5"/>
        <v>0</v>
      </c>
      <c r="Q10" s="80">
        <f t="shared" si="6"/>
        <v>0</v>
      </c>
      <c r="R10" s="80">
        <f t="shared" si="7"/>
        <v>0</v>
      </c>
      <c r="S10" s="80">
        <f t="shared" si="1"/>
        <v>0</v>
      </c>
      <c r="T10" s="152">
        <f t="shared" si="8"/>
        <v>0</v>
      </c>
      <c r="U10" s="307"/>
      <c r="W10" s="591"/>
      <c r="X10" s="592"/>
      <c r="Y10" s="592"/>
      <c r="Z10" s="592"/>
      <c r="AA10" s="592"/>
      <c r="AB10" s="592"/>
      <c r="AC10" s="593"/>
    </row>
    <row r="11" spans="1:29" x14ac:dyDescent="0.25">
      <c r="A11" s="496">
        <f t="shared" si="9"/>
        <v>7</v>
      </c>
      <c r="B11" s="43"/>
      <c r="C11" s="44"/>
      <c r="D11" s="236"/>
      <c r="E11" s="87" t="str">
        <f>IF(D11&lt;&gt;"",VLOOKUP(D11,Validations!$D$2:$E$30,2,FALSE)+0.02,"")</f>
        <v/>
      </c>
      <c r="F11" s="8">
        <f>IF(B11&lt;&gt;"",LOOKUP(B11,Validations!$A$2:$A$30,Validations!$B$2:$B$30),0)</f>
        <v>0</v>
      </c>
      <c r="G11" s="34">
        <f t="shared" si="2"/>
        <v>0</v>
      </c>
      <c r="H11" s="34">
        <f t="shared" si="3"/>
        <v>0</v>
      </c>
      <c r="I11" s="34">
        <f t="shared" si="10"/>
        <v>0</v>
      </c>
      <c r="J11" s="145"/>
      <c r="L11" s="240">
        <f t="shared" si="4"/>
        <v>7</v>
      </c>
      <c r="M11" s="44"/>
      <c r="N11" s="236"/>
      <c r="O11" s="150" t="str">
        <f>IF(N11&lt;&gt;"",VLOOKUP(N11,Validations!$D$2:$E$30,2,FALSE)+0.02,"")</f>
        <v/>
      </c>
      <c r="P11" s="151">
        <f t="shared" si="5"/>
        <v>0</v>
      </c>
      <c r="Q11" s="80">
        <f t="shared" si="6"/>
        <v>0</v>
      </c>
      <c r="R11" s="80">
        <f t="shared" si="7"/>
        <v>0</v>
      </c>
      <c r="S11" s="80">
        <f t="shared" si="1"/>
        <v>0</v>
      </c>
      <c r="T11" s="152">
        <f t="shared" si="8"/>
        <v>0</v>
      </c>
      <c r="U11" s="307"/>
      <c r="W11" s="591"/>
      <c r="X11" s="592"/>
      <c r="Y11" s="592"/>
      <c r="Z11" s="592"/>
      <c r="AA11" s="592"/>
      <c r="AB11" s="592"/>
      <c r="AC11" s="593"/>
    </row>
    <row r="12" spans="1:29" x14ac:dyDescent="0.25">
      <c r="A12" s="496">
        <f t="shared" si="9"/>
        <v>8</v>
      </c>
      <c r="B12" s="43"/>
      <c r="C12" s="44"/>
      <c r="D12" s="236"/>
      <c r="E12" s="87" t="str">
        <f>IF(D12&lt;&gt;"",VLOOKUP(D12,Validations!$D$2:$E$30,2,FALSE)+0.02,"")</f>
        <v/>
      </c>
      <c r="F12" s="8">
        <f>IF(B12&lt;&gt;"",LOOKUP(B12,Validations!$A$2:$A$30,Validations!$B$2:$B$30),0)</f>
        <v>0</v>
      </c>
      <c r="G12" s="34">
        <f t="shared" si="2"/>
        <v>0</v>
      </c>
      <c r="H12" s="34">
        <f t="shared" si="3"/>
        <v>0</v>
      </c>
      <c r="I12" s="34">
        <f t="shared" si="10"/>
        <v>0</v>
      </c>
      <c r="J12" s="145"/>
      <c r="L12" s="240">
        <f t="shared" si="4"/>
        <v>8</v>
      </c>
      <c r="M12" s="44"/>
      <c r="N12" s="236"/>
      <c r="O12" s="150" t="str">
        <f>IF(N12&lt;&gt;"",VLOOKUP(N12,Validations!$D$2:$E$30,2,FALSE)+0.02,"")</f>
        <v/>
      </c>
      <c r="P12" s="151">
        <f t="shared" si="5"/>
        <v>0</v>
      </c>
      <c r="Q12" s="80">
        <f t="shared" si="6"/>
        <v>0</v>
      </c>
      <c r="R12" s="80">
        <f t="shared" si="7"/>
        <v>0</v>
      </c>
      <c r="S12" s="80">
        <f t="shared" si="1"/>
        <v>0</v>
      </c>
      <c r="T12" s="152">
        <f t="shared" si="8"/>
        <v>0</v>
      </c>
      <c r="U12" s="307"/>
      <c r="W12" s="591"/>
      <c r="X12" s="592"/>
      <c r="Y12" s="592"/>
      <c r="Z12" s="592"/>
      <c r="AA12" s="592"/>
      <c r="AB12" s="592"/>
      <c r="AC12" s="593"/>
    </row>
    <row r="13" spans="1:29" x14ac:dyDescent="0.25">
      <c r="A13" s="496">
        <f t="shared" si="9"/>
        <v>9</v>
      </c>
      <c r="B13" s="43"/>
      <c r="C13" s="44"/>
      <c r="D13" s="236"/>
      <c r="E13" s="87" t="str">
        <f>IF(D13&lt;&gt;"",VLOOKUP(D13,Validations!$D$2:$E$30,2,FALSE)+0.02,"")</f>
        <v/>
      </c>
      <c r="F13" s="8">
        <f>IF(B13&lt;&gt;"",LOOKUP(B13,Validations!$A$2:$A$30,Validations!$B$2:$B$30),0)</f>
        <v>0</v>
      </c>
      <c r="G13" s="34">
        <f t="shared" si="2"/>
        <v>0</v>
      </c>
      <c r="H13" s="34">
        <f t="shared" si="3"/>
        <v>0</v>
      </c>
      <c r="I13" s="34">
        <f t="shared" si="10"/>
        <v>0</v>
      </c>
      <c r="J13" s="145"/>
      <c r="L13" s="240">
        <f t="shared" si="4"/>
        <v>9</v>
      </c>
      <c r="M13" s="44"/>
      <c r="N13" s="236"/>
      <c r="O13" s="150" t="str">
        <f>IF(N13&lt;&gt;"",VLOOKUP(N13,Validations!$D$2:$E$30,2,FALSE)+0.02,"")</f>
        <v/>
      </c>
      <c r="P13" s="151">
        <f t="shared" si="5"/>
        <v>0</v>
      </c>
      <c r="Q13" s="80">
        <f t="shared" si="6"/>
        <v>0</v>
      </c>
      <c r="R13" s="80">
        <f t="shared" si="7"/>
        <v>0</v>
      </c>
      <c r="S13" s="80">
        <f t="shared" si="1"/>
        <v>0</v>
      </c>
      <c r="T13" s="152">
        <f t="shared" si="8"/>
        <v>0</v>
      </c>
      <c r="U13" s="307"/>
      <c r="W13" s="591"/>
      <c r="X13" s="592"/>
      <c r="Y13" s="592"/>
      <c r="Z13" s="592"/>
      <c r="AA13" s="592"/>
      <c r="AB13" s="592"/>
      <c r="AC13" s="593"/>
    </row>
    <row r="14" spans="1:29" x14ac:dyDescent="0.25">
      <c r="A14" s="496">
        <f t="shared" si="9"/>
        <v>10</v>
      </c>
      <c r="B14" s="43"/>
      <c r="C14" s="44"/>
      <c r="D14" s="236"/>
      <c r="E14" s="87" t="str">
        <f>IF(D14&lt;&gt;"",VLOOKUP(D14,Validations!$D$2:$E$30,2,FALSE)+0.02,"")</f>
        <v/>
      </c>
      <c r="F14" s="8">
        <f>IF(B14&lt;&gt;"",LOOKUP(B14,Validations!$A$2:$A$30,Validations!$B$2:$B$30),0)</f>
        <v>0</v>
      </c>
      <c r="G14" s="34">
        <f t="shared" si="2"/>
        <v>0</v>
      </c>
      <c r="H14" s="34">
        <f t="shared" si="3"/>
        <v>0</v>
      </c>
      <c r="I14" s="34">
        <f t="shared" si="10"/>
        <v>0</v>
      </c>
      <c r="J14" s="145"/>
      <c r="L14" s="240">
        <f t="shared" si="4"/>
        <v>10</v>
      </c>
      <c r="M14" s="44"/>
      <c r="N14" s="236"/>
      <c r="O14" s="150" t="str">
        <f>IF(N14&lt;&gt;"",VLOOKUP(N14,Validations!$D$2:$E$30,2,FALSE)+0.02,"")</f>
        <v/>
      </c>
      <c r="P14" s="151">
        <f t="shared" si="5"/>
        <v>0</v>
      </c>
      <c r="Q14" s="80">
        <f t="shared" si="6"/>
        <v>0</v>
      </c>
      <c r="R14" s="80">
        <f t="shared" si="7"/>
        <v>0</v>
      </c>
      <c r="S14" s="80">
        <f t="shared" si="1"/>
        <v>0</v>
      </c>
      <c r="T14" s="152">
        <f t="shared" si="8"/>
        <v>0</v>
      </c>
      <c r="U14" s="307"/>
      <c r="W14" s="591"/>
      <c r="X14" s="592"/>
      <c r="Y14" s="592"/>
      <c r="Z14" s="592"/>
      <c r="AA14" s="592"/>
      <c r="AB14" s="592"/>
      <c r="AC14" s="593"/>
    </row>
    <row r="15" spans="1:29" x14ac:dyDescent="0.25">
      <c r="A15" s="496">
        <f t="shared" si="9"/>
        <v>11</v>
      </c>
      <c r="B15" s="43"/>
      <c r="C15" s="44"/>
      <c r="D15" s="236"/>
      <c r="E15" s="87" t="str">
        <f>IF(D15&lt;&gt;"",VLOOKUP(D15,Validations!$D$2:$E$30,2,FALSE)+0.02,"")</f>
        <v/>
      </c>
      <c r="F15" s="8">
        <f>IF(B15&lt;&gt;"",LOOKUP(B15,Validations!$A$2:$A$30,Validations!$B$2:$B$30),0)</f>
        <v>0</v>
      </c>
      <c r="G15" s="34">
        <f t="shared" si="2"/>
        <v>0</v>
      </c>
      <c r="H15" s="34">
        <f t="shared" si="3"/>
        <v>0</v>
      </c>
      <c r="I15" s="34">
        <f t="shared" si="10"/>
        <v>0</v>
      </c>
      <c r="J15" s="145"/>
      <c r="L15" s="240">
        <f t="shared" si="4"/>
        <v>11</v>
      </c>
      <c r="M15" s="44"/>
      <c r="N15" s="236"/>
      <c r="O15" s="150" t="str">
        <f>IF(N15&lt;&gt;"",VLOOKUP(N15,Validations!$D$2:$E$30,2,FALSE)+0.02,"")</f>
        <v/>
      </c>
      <c r="P15" s="151">
        <f t="shared" si="5"/>
        <v>0</v>
      </c>
      <c r="Q15" s="80">
        <f t="shared" si="6"/>
        <v>0</v>
      </c>
      <c r="R15" s="80">
        <f t="shared" si="7"/>
        <v>0</v>
      </c>
      <c r="S15" s="80">
        <f t="shared" si="1"/>
        <v>0</v>
      </c>
      <c r="T15" s="152">
        <f t="shared" si="8"/>
        <v>0</v>
      </c>
      <c r="U15" s="307"/>
      <c r="W15" s="591"/>
      <c r="X15" s="592"/>
      <c r="Y15" s="592"/>
      <c r="Z15" s="592"/>
      <c r="AA15" s="592"/>
      <c r="AB15" s="592"/>
      <c r="AC15" s="593"/>
    </row>
    <row r="16" spans="1:29" x14ac:dyDescent="0.25">
      <c r="A16" s="496">
        <f t="shared" si="9"/>
        <v>12</v>
      </c>
      <c r="B16" s="43"/>
      <c r="C16" s="44"/>
      <c r="D16" s="236"/>
      <c r="E16" s="87" t="str">
        <f>IF(D16&lt;&gt;"",VLOOKUP(D16,Validations!$D$2:$E$30,2,FALSE)+0.02,"")</f>
        <v/>
      </c>
      <c r="F16" s="8">
        <f>IF(B16&lt;&gt;"",LOOKUP(B16,Validations!$A$2:$A$30,Validations!$B$2:$B$30),0)</f>
        <v>0</v>
      </c>
      <c r="G16" s="34">
        <f t="shared" si="2"/>
        <v>0</v>
      </c>
      <c r="H16" s="34">
        <f t="shared" si="3"/>
        <v>0</v>
      </c>
      <c r="I16" s="34">
        <f t="shared" si="10"/>
        <v>0</v>
      </c>
      <c r="J16" s="145"/>
      <c r="L16" s="240">
        <f t="shared" si="4"/>
        <v>12</v>
      </c>
      <c r="M16" s="44"/>
      <c r="N16" s="236"/>
      <c r="O16" s="150" t="str">
        <f>IF(N16&lt;&gt;"",VLOOKUP(N16,Validations!$D$2:$E$30,2,FALSE)+0.02,"")</f>
        <v/>
      </c>
      <c r="P16" s="151">
        <f t="shared" si="5"/>
        <v>0</v>
      </c>
      <c r="Q16" s="80">
        <f t="shared" si="6"/>
        <v>0</v>
      </c>
      <c r="R16" s="80">
        <f t="shared" si="7"/>
        <v>0</v>
      </c>
      <c r="S16" s="80">
        <f t="shared" si="1"/>
        <v>0</v>
      </c>
      <c r="T16" s="152">
        <f t="shared" si="8"/>
        <v>0</v>
      </c>
      <c r="U16" s="307"/>
      <c r="W16" s="591"/>
      <c r="X16" s="592"/>
      <c r="Y16" s="592"/>
      <c r="Z16" s="592"/>
      <c r="AA16" s="592"/>
      <c r="AB16" s="592"/>
      <c r="AC16" s="593"/>
    </row>
    <row r="17" spans="1:29" x14ac:dyDescent="0.25">
      <c r="A17" s="496">
        <f t="shared" si="9"/>
        <v>13</v>
      </c>
      <c r="B17" s="43"/>
      <c r="C17" s="44"/>
      <c r="D17" s="236"/>
      <c r="E17" s="87" t="str">
        <f>IF(D17&lt;&gt;"",VLOOKUP(D17,Validations!$D$2:$E$30,2,FALSE)+0.02,"")</f>
        <v/>
      </c>
      <c r="F17" s="8">
        <f>IF(B17&lt;&gt;"",LOOKUP(B17,Validations!$A$2:$A$30,Validations!$B$2:$B$30),0)</f>
        <v>0</v>
      </c>
      <c r="G17" s="34">
        <f t="shared" si="2"/>
        <v>0</v>
      </c>
      <c r="H17" s="34">
        <f t="shared" si="3"/>
        <v>0</v>
      </c>
      <c r="I17" s="34">
        <f t="shared" si="10"/>
        <v>0</v>
      </c>
      <c r="J17" s="145"/>
      <c r="L17" s="240">
        <f t="shared" si="4"/>
        <v>13</v>
      </c>
      <c r="M17" s="44"/>
      <c r="N17" s="236"/>
      <c r="O17" s="150" t="str">
        <f>IF(N17&lt;&gt;"",VLOOKUP(N17,Validations!$D$2:$E$30,2,FALSE)+0.02,"")</f>
        <v/>
      </c>
      <c r="P17" s="151">
        <f t="shared" si="5"/>
        <v>0</v>
      </c>
      <c r="Q17" s="80">
        <f t="shared" si="6"/>
        <v>0</v>
      </c>
      <c r="R17" s="80">
        <f t="shared" si="7"/>
        <v>0</v>
      </c>
      <c r="S17" s="80">
        <f t="shared" si="1"/>
        <v>0</v>
      </c>
      <c r="T17" s="152">
        <f t="shared" si="8"/>
        <v>0</v>
      </c>
      <c r="U17" s="307"/>
      <c r="W17" s="591"/>
      <c r="X17" s="592"/>
      <c r="Y17" s="592"/>
      <c r="Z17" s="592"/>
      <c r="AA17" s="592"/>
      <c r="AB17" s="592"/>
      <c r="AC17" s="593"/>
    </row>
    <row r="18" spans="1:29" x14ac:dyDescent="0.25">
      <c r="A18" s="496">
        <f t="shared" si="9"/>
        <v>14</v>
      </c>
      <c r="B18" s="43"/>
      <c r="C18" s="44"/>
      <c r="D18" s="236"/>
      <c r="E18" s="87" t="str">
        <f>IF(D18&lt;&gt;"",VLOOKUP(D18,Validations!$D$2:$E$30,2,FALSE)+0.02,"")</f>
        <v/>
      </c>
      <c r="F18" s="8">
        <f>IF(B18&lt;&gt;"",LOOKUP(B18,Validations!$A$2:$A$30,Validations!$B$2:$B$30),0)</f>
        <v>0</v>
      </c>
      <c r="G18" s="34">
        <f t="shared" si="2"/>
        <v>0</v>
      </c>
      <c r="H18" s="34">
        <f t="shared" si="3"/>
        <v>0</v>
      </c>
      <c r="I18" s="34">
        <f t="shared" si="10"/>
        <v>0</v>
      </c>
      <c r="J18" s="145"/>
      <c r="L18" s="240">
        <f t="shared" si="4"/>
        <v>14</v>
      </c>
      <c r="M18" s="44"/>
      <c r="N18" s="236"/>
      <c r="O18" s="150" t="str">
        <f>IF(N18&lt;&gt;"",VLOOKUP(N18,Validations!$D$2:$E$30,2,FALSE)+0.02,"")</f>
        <v/>
      </c>
      <c r="P18" s="151">
        <f t="shared" si="5"/>
        <v>0</v>
      </c>
      <c r="Q18" s="80">
        <f t="shared" si="6"/>
        <v>0</v>
      </c>
      <c r="R18" s="80">
        <f t="shared" si="7"/>
        <v>0</v>
      </c>
      <c r="S18" s="80">
        <f t="shared" si="1"/>
        <v>0</v>
      </c>
      <c r="T18" s="152">
        <f t="shared" si="8"/>
        <v>0</v>
      </c>
      <c r="U18" s="307"/>
      <c r="W18" s="591"/>
      <c r="X18" s="592"/>
      <c r="Y18" s="592"/>
      <c r="Z18" s="592"/>
      <c r="AA18" s="592"/>
      <c r="AB18" s="592"/>
      <c r="AC18" s="593"/>
    </row>
    <row r="19" spans="1:29" x14ac:dyDescent="0.25">
      <c r="A19" s="496">
        <f t="shared" si="9"/>
        <v>15</v>
      </c>
      <c r="B19" s="43"/>
      <c r="C19" s="44"/>
      <c r="D19" s="236"/>
      <c r="E19" s="87" t="str">
        <f>IF(D19&lt;&gt;"",VLOOKUP(D19,Validations!$D$2:$E$30,2,FALSE)+0.02,"")</f>
        <v/>
      </c>
      <c r="F19" s="8">
        <f>IF(B19&lt;&gt;"",LOOKUP(B19,Validations!$A$2:$A$30,Validations!$B$2:$B$30),0)</f>
        <v>0</v>
      </c>
      <c r="G19" s="34">
        <f t="shared" si="2"/>
        <v>0</v>
      </c>
      <c r="H19" s="34">
        <f t="shared" si="3"/>
        <v>0</v>
      </c>
      <c r="I19" s="34">
        <f t="shared" si="10"/>
        <v>0</v>
      </c>
      <c r="J19" s="145"/>
      <c r="L19" s="240">
        <f t="shared" si="4"/>
        <v>15</v>
      </c>
      <c r="M19" s="44"/>
      <c r="N19" s="236"/>
      <c r="O19" s="150" t="str">
        <f>IF(N19&lt;&gt;"",VLOOKUP(N19,Validations!$D$2:$E$30,2,FALSE)+0.02,"")</f>
        <v/>
      </c>
      <c r="P19" s="151">
        <f t="shared" si="5"/>
        <v>0</v>
      </c>
      <c r="Q19" s="80">
        <f t="shared" si="6"/>
        <v>0</v>
      </c>
      <c r="R19" s="80">
        <f t="shared" si="7"/>
        <v>0</v>
      </c>
      <c r="S19" s="80">
        <f t="shared" si="1"/>
        <v>0</v>
      </c>
      <c r="T19" s="152">
        <f t="shared" si="8"/>
        <v>0</v>
      </c>
      <c r="U19" s="307"/>
      <c r="W19" s="591"/>
      <c r="X19" s="592"/>
      <c r="Y19" s="592"/>
      <c r="Z19" s="592"/>
      <c r="AA19" s="592"/>
      <c r="AB19" s="592"/>
      <c r="AC19" s="593"/>
    </row>
    <row r="20" spans="1:29" x14ac:dyDescent="0.25">
      <c r="A20" s="496">
        <f t="shared" si="9"/>
        <v>16</v>
      </c>
      <c r="B20" s="43"/>
      <c r="C20" s="44"/>
      <c r="D20" s="236"/>
      <c r="E20" s="87" t="str">
        <f>IF(D20&lt;&gt;"",VLOOKUP(D20,Validations!$D$2:$E$30,2,FALSE)+0.02,"")</f>
        <v/>
      </c>
      <c r="F20" s="8">
        <f>IF(B20&lt;&gt;"",LOOKUP(B20,Validations!$A$2:$A$30,Validations!$B$2:$B$30),0)</f>
        <v>0</v>
      </c>
      <c r="G20" s="34">
        <f t="shared" si="2"/>
        <v>0</v>
      </c>
      <c r="H20" s="34">
        <f t="shared" si="3"/>
        <v>0</v>
      </c>
      <c r="I20" s="34">
        <f t="shared" si="10"/>
        <v>0</v>
      </c>
      <c r="J20" s="145"/>
      <c r="L20" s="240">
        <f t="shared" si="4"/>
        <v>16</v>
      </c>
      <c r="M20" s="44"/>
      <c r="N20" s="236"/>
      <c r="O20" s="150" t="str">
        <f>IF(N20&lt;&gt;"",VLOOKUP(N20,Validations!$D$2:$E$30,2,FALSE)+0.02,"")</f>
        <v/>
      </c>
      <c r="P20" s="151">
        <f t="shared" si="5"/>
        <v>0</v>
      </c>
      <c r="Q20" s="80">
        <f t="shared" si="6"/>
        <v>0</v>
      </c>
      <c r="R20" s="80">
        <f t="shared" si="7"/>
        <v>0</v>
      </c>
      <c r="S20" s="80">
        <f t="shared" si="1"/>
        <v>0</v>
      </c>
      <c r="T20" s="152">
        <f t="shared" si="8"/>
        <v>0</v>
      </c>
      <c r="U20" s="307"/>
      <c r="W20" s="591"/>
      <c r="X20" s="592"/>
      <c r="Y20" s="592"/>
      <c r="Z20" s="592"/>
      <c r="AA20" s="592"/>
      <c r="AB20" s="592"/>
      <c r="AC20" s="593"/>
    </row>
    <row r="21" spans="1:29" x14ac:dyDescent="0.25">
      <c r="A21" s="496">
        <f t="shared" si="9"/>
        <v>17</v>
      </c>
      <c r="B21" s="43"/>
      <c r="C21" s="44"/>
      <c r="D21" s="236"/>
      <c r="E21" s="87" t="str">
        <f>IF(D21&lt;&gt;"",VLOOKUP(D21,Validations!$D$2:$E$30,2,FALSE)+0.02,"")</f>
        <v/>
      </c>
      <c r="F21" s="8">
        <f>IF(B21&lt;&gt;"",LOOKUP(B21,Validations!$A$2:$A$30,Validations!$B$2:$B$30),0)</f>
        <v>0</v>
      </c>
      <c r="G21" s="34">
        <f t="shared" si="2"/>
        <v>0</v>
      </c>
      <c r="H21" s="34">
        <f t="shared" si="3"/>
        <v>0</v>
      </c>
      <c r="I21" s="34">
        <f t="shared" si="10"/>
        <v>0</v>
      </c>
      <c r="J21" s="145"/>
      <c r="L21" s="240">
        <f t="shared" si="4"/>
        <v>17</v>
      </c>
      <c r="M21" s="44"/>
      <c r="N21" s="236"/>
      <c r="O21" s="150" t="str">
        <f>IF(N21&lt;&gt;"",VLOOKUP(N21,Validations!$D$2:$E$30,2,FALSE)+0.02,"")</f>
        <v/>
      </c>
      <c r="P21" s="151">
        <f t="shared" si="5"/>
        <v>0</v>
      </c>
      <c r="Q21" s="80">
        <f t="shared" si="6"/>
        <v>0</v>
      </c>
      <c r="R21" s="80">
        <f t="shared" si="7"/>
        <v>0</v>
      </c>
      <c r="S21" s="80">
        <f t="shared" si="1"/>
        <v>0</v>
      </c>
      <c r="T21" s="152">
        <f t="shared" si="8"/>
        <v>0</v>
      </c>
      <c r="U21" s="307"/>
      <c r="W21" s="591"/>
      <c r="X21" s="592"/>
      <c r="Y21" s="592"/>
      <c r="Z21" s="592"/>
      <c r="AA21" s="592"/>
      <c r="AB21" s="592"/>
      <c r="AC21" s="593"/>
    </row>
    <row r="22" spans="1:29" x14ac:dyDescent="0.25">
      <c r="A22" s="496">
        <f t="shared" si="9"/>
        <v>18</v>
      </c>
      <c r="B22" s="43"/>
      <c r="C22" s="44"/>
      <c r="D22" s="236"/>
      <c r="E22" s="87" t="str">
        <f>IF(D22&lt;&gt;"",VLOOKUP(D22,Validations!$D$2:$E$30,2,FALSE)+0.02,"")</f>
        <v/>
      </c>
      <c r="F22" s="8">
        <f>IF(B22&lt;&gt;"",LOOKUP(B22,Validations!$A$2:$A$30,Validations!$B$2:$B$30),0)</f>
        <v>0</v>
      </c>
      <c r="G22" s="34">
        <f t="shared" si="2"/>
        <v>0</v>
      </c>
      <c r="H22" s="34">
        <f t="shared" si="3"/>
        <v>0</v>
      </c>
      <c r="I22" s="34">
        <f t="shared" si="10"/>
        <v>0</v>
      </c>
      <c r="J22" s="145"/>
      <c r="L22" s="240">
        <f t="shared" si="4"/>
        <v>18</v>
      </c>
      <c r="M22" s="44"/>
      <c r="N22" s="236"/>
      <c r="O22" s="150" t="str">
        <f>IF(N22&lt;&gt;"",VLOOKUP(N22,Validations!$D$2:$E$30,2,FALSE)+0.02,"")</f>
        <v/>
      </c>
      <c r="P22" s="151">
        <f t="shared" si="5"/>
        <v>0</v>
      </c>
      <c r="Q22" s="80">
        <f t="shared" si="6"/>
        <v>0</v>
      </c>
      <c r="R22" s="80">
        <f t="shared" si="7"/>
        <v>0</v>
      </c>
      <c r="S22" s="80">
        <f t="shared" si="1"/>
        <v>0</v>
      </c>
      <c r="T22" s="152">
        <f t="shared" si="8"/>
        <v>0</v>
      </c>
      <c r="U22" s="307"/>
      <c r="W22" s="591"/>
      <c r="X22" s="592"/>
      <c r="Y22" s="592"/>
      <c r="Z22" s="592"/>
      <c r="AA22" s="592"/>
      <c r="AB22" s="592"/>
      <c r="AC22" s="593"/>
    </row>
    <row r="23" spans="1:29" x14ac:dyDescent="0.25">
      <c r="A23" s="496">
        <f t="shared" si="9"/>
        <v>19</v>
      </c>
      <c r="B23" s="43"/>
      <c r="C23" s="44"/>
      <c r="D23" s="236"/>
      <c r="E23" s="87" t="str">
        <f>IF(D23&lt;&gt;"",VLOOKUP(D23,Validations!$D$2:$E$30,2,FALSE)+0.02,"")</f>
        <v/>
      </c>
      <c r="F23" s="8">
        <f>IF(B23&lt;&gt;"",LOOKUP(B23,Validations!$A$2:$A$30,Validations!$B$2:$B$30),0)</f>
        <v>0</v>
      </c>
      <c r="G23" s="34">
        <f t="shared" si="2"/>
        <v>0</v>
      </c>
      <c r="H23" s="34">
        <f t="shared" si="3"/>
        <v>0</v>
      </c>
      <c r="I23" s="34">
        <f t="shared" si="10"/>
        <v>0</v>
      </c>
      <c r="J23" s="145"/>
      <c r="L23" s="240">
        <f t="shared" si="4"/>
        <v>19</v>
      </c>
      <c r="M23" s="44"/>
      <c r="N23" s="236"/>
      <c r="O23" s="150" t="str">
        <f>IF(N23&lt;&gt;"",VLOOKUP(N23,Validations!$D$2:$E$30,2,FALSE)+0.02,"")</f>
        <v/>
      </c>
      <c r="P23" s="151">
        <f t="shared" si="5"/>
        <v>0</v>
      </c>
      <c r="Q23" s="80">
        <f t="shared" si="6"/>
        <v>0</v>
      </c>
      <c r="R23" s="80">
        <f t="shared" si="7"/>
        <v>0</v>
      </c>
      <c r="S23" s="80">
        <f t="shared" si="1"/>
        <v>0</v>
      </c>
      <c r="T23" s="152">
        <f t="shared" si="8"/>
        <v>0</v>
      </c>
      <c r="U23" s="307"/>
      <c r="W23" s="591"/>
      <c r="X23" s="592"/>
      <c r="Y23" s="592"/>
      <c r="Z23" s="592"/>
      <c r="AA23" s="592"/>
      <c r="AB23" s="592"/>
      <c r="AC23" s="593"/>
    </row>
    <row r="24" spans="1:29" x14ac:dyDescent="0.25">
      <c r="A24" s="496">
        <f t="shared" si="9"/>
        <v>20</v>
      </c>
      <c r="B24" s="43"/>
      <c r="C24" s="44"/>
      <c r="D24" s="236"/>
      <c r="E24" s="87" t="str">
        <f>IF(D24&lt;&gt;"",VLOOKUP(D24,Validations!$D$2:$E$30,2,FALSE)+0.02,"")</f>
        <v/>
      </c>
      <c r="F24" s="8">
        <f>IF(B24&lt;&gt;"",LOOKUP(B24,Validations!$A$2:$A$30,Validations!$B$2:$B$30),0)</f>
        <v>0</v>
      </c>
      <c r="G24" s="34">
        <f t="shared" si="2"/>
        <v>0</v>
      </c>
      <c r="H24" s="34">
        <f t="shared" si="3"/>
        <v>0</v>
      </c>
      <c r="I24" s="34">
        <f t="shared" si="10"/>
        <v>0</v>
      </c>
      <c r="J24" s="145"/>
      <c r="L24" s="240">
        <f t="shared" si="4"/>
        <v>20</v>
      </c>
      <c r="M24" s="44"/>
      <c r="N24" s="236"/>
      <c r="O24" s="150" t="str">
        <f>IF(N24&lt;&gt;"",VLOOKUP(N24,Validations!$D$2:$E$30,2,FALSE)+0.02,"")</f>
        <v/>
      </c>
      <c r="P24" s="151">
        <f t="shared" si="5"/>
        <v>0</v>
      </c>
      <c r="Q24" s="80">
        <f t="shared" si="6"/>
        <v>0</v>
      </c>
      <c r="R24" s="80">
        <f t="shared" si="7"/>
        <v>0</v>
      </c>
      <c r="S24" s="80">
        <f t="shared" si="1"/>
        <v>0</v>
      </c>
      <c r="T24" s="152">
        <f t="shared" si="8"/>
        <v>0</v>
      </c>
      <c r="U24" s="307"/>
      <c r="W24" s="591"/>
      <c r="X24" s="592"/>
      <c r="Y24" s="592"/>
      <c r="Z24" s="592"/>
      <c r="AA24" s="592"/>
      <c r="AB24" s="592"/>
      <c r="AC24" s="593"/>
    </row>
    <row r="25" spans="1:29" x14ac:dyDescent="0.25">
      <c r="A25" s="496">
        <f t="shared" si="9"/>
        <v>21</v>
      </c>
      <c r="B25" s="43"/>
      <c r="C25" s="44"/>
      <c r="D25" s="236"/>
      <c r="E25" s="87" t="str">
        <f>IF(D25&lt;&gt;"",VLOOKUP(D25,Validations!$D$2:$E$30,2,FALSE)+0.02,"")</f>
        <v/>
      </c>
      <c r="F25" s="8">
        <f>IF(B25&lt;&gt;"",LOOKUP(B25,Validations!$A$2:$A$30,Validations!$B$2:$B$30),0)</f>
        <v>0</v>
      </c>
      <c r="G25" s="34">
        <f t="shared" si="2"/>
        <v>0</v>
      </c>
      <c r="H25" s="34">
        <f t="shared" si="3"/>
        <v>0</v>
      </c>
      <c r="I25" s="34">
        <f t="shared" si="10"/>
        <v>0</v>
      </c>
      <c r="J25" s="145"/>
      <c r="L25" s="240">
        <f t="shared" si="4"/>
        <v>21</v>
      </c>
      <c r="M25" s="44"/>
      <c r="N25" s="236"/>
      <c r="O25" s="150" t="str">
        <f>IF(N25&lt;&gt;"",VLOOKUP(N25,Validations!$D$2:$E$30,2,FALSE)+0.02,"")</f>
        <v/>
      </c>
      <c r="P25" s="151">
        <f t="shared" si="5"/>
        <v>0</v>
      </c>
      <c r="Q25" s="80">
        <f t="shared" si="6"/>
        <v>0</v>
      </c>
      <c r="R25" s="80">
        <f t="shared" si="7"/>
        <v>0</v>
      </c>
      <c r="S25" s="80">
        <f t="shared" si="1"/>
        <v>0</v>
      </c>
      <c r="T25" s="152">
        <f t="shared" si="8"/>
        <v>0</v>
      </c>
      <c r="U25" s="307"/>
      <c r="W25" s="591"/>
      <c r="X25" s="592"/>
      <c r="Y25" s="592"/>
      <c r="Z25" s="592"/>
      <c r="AA25" s="592"/>
      <c r="AB25" s="592"/>
      <c r="AC25" s="593"/>
    </row>
    <row r="26" spans="1:29" x14ac:dyDescent="0.25">
      <c r="A26" s="496">
        <f t="shared" si="9"/>
        <v>22</v>
      </c>
      <c r="B26" s="43"/>
      <c r="C26" s="44"/>
      <c r="D26" s="236"/>
      <c r="E26" s="87" t="str">
        <f>IF(D26&lt;&gt;"",VLOOKUP(D26,Validations!$D$2:$E$30,2,FALSE)+0.02,"")</f>
        <v/>
      </c>
      <c r="F26" s="8">
        <f>IF(B26&lt;&gt;"",LOOKUP(B26,Validations!$A$2:$A$30,Validations!$B$2:$B$30),0)</f>
        <v>0</v>
      </c>
      <c r="G26" s="34">
        <f t="shared" si="2"/>
        <v>0</v>
      </c>
      <c r="H26" s="34">
        <f t="shared" si="3"/>
        <v>0</v>
      </c>
      <c r="I26" s="34">
        <f t="shared" si="10"/>
        <v>0</v>
      </c>
      <c r="J26" s="145"/>
      <c r="L26" s="240">
        <f t="shared" si="4"/>
        <v>22</v>
      </c>
      <c r="M26" s="44"/>
      <c r="N26" s="236"/>
      <c r="O26" s="150" t="str">
        <f>IF(N26&lt;&gt;"",VLOOKUP(N26,Validations!$D$2:$E$30,2,FALSE)+0.02,"")</f>
        <v/>
      </c>
      <c r="P26" s="151">
        <f t="shared" si="5"/>
        <v>0</v>
      </c>
      <c r="Q26" s="80">
        <f t="shared" si="6"/>
        <v>0</v>
      </c>
      <c r="R26" s="80">
        <f t="shared" si="7"/>
        <v>0</v>
      </c>
      <c r="S26" s="80">
        <f t="shared" si="1"/>
        <v>0</v>
      </c>
      <c r="T26" s="152">
        <f t="shared" si="8"/>
        <v>0</v>
      </c>
      <c r="U26" s="307"/>
      <c r="W26" s="591"/>
      <c r="X26" s="592"/>
      <c r="Y26" s="592"/>
      <c r="Z26" s="592"/>
      <c r="AA26" s="592"/>
      <c r="AB26" s="592"/>
      <c r="AC26" s="593"/>
    </row>
    <row r="27" spans="1:29" x14ac:dyDescent="0.25">
      <c r="A27" s="496">
        <f t="shared" si="9"/>
        <v>23</v>
      </c>
      <c r="B27" s="43"/>
      <c r="C27" s="44"/>
      <c r="D27" s="236"/>
      <c r="E27" s="87" t="str">
        <f>IF(D27&lt;&gt;"",VLOOKUP(D27,Validations!$D$2:$E$30,2,FALSE)+0.02,"")</f>
        <v/>
      </c>
      <c r="F27" s="8">
        <f>IF(B27&lt;&gt;"",LOOKUP(B27,Validations!$A$2:$A$30,Validations!$B$2:$B$30),0)</f>
        <v>0</v>
      </c>
      <c r="G27" s="34">
        <f t="shared" si="2"/>
        <v>0</v>
      </c>
      <c r="H27" s="34">
        <f t="shared" si="3"/>
        <v>0</v>
      </c>
      <c r="I27" s="34">
        <f t="shared" si="10"/>
        <v>0</v>
      </c>
      <c r="J27" s="145"/>
      <c r="L27" s="240">
        <f t="shared" si="4"/>
        <v>23</v>
      </c>
      <c r="M27" s="44"/>
      <c r="N27" s="236"/>
      <c r="O27" s="150" t="str">
        <f>IF(N27&lt;&gt;"",VLOOKUP(N27,Validations!$D$2:$E$30,2,FALSE)+0.02,"")</f>
        <v/>
      </c>
      <c r="P27" s="151">
        <f t="shared" si="5"/>
        <v>0</v>
      </c>
      <c r="Q27" s="80">
        <f t="shared" si="6"/>
        <v>0</v>
      </c>
      <c r="R27" s="80">
        <f t="shared" si="7"/>
        <v>0</v>
      </c>
      <c r="S27" s="80">
        <f t="shared" si="1"/>
        <v>0</v>
      </c>
      <c r="T27" s="152">
        <f t="shared" si="8"/>
        <v>0</v>
      </c>
      <c r="U27" s="307"/>
      <c r="W27" s="591"/>
      <c r="X27" s="592"/>
      <c r="Y27" s="592"/>
      <c r="Z27" s="592"/>
      <c r="AA27" s="592"/>
      <c r="AB27" s="592"/>
      <c r="AC27" s="593"/>
    </row>
    <row r="28" spans="1:29" x14ac:dyDescent="0.25">
      <c r="A28" s="496">
        <f t="shared" si="9"/>
        <v>24</v>
      </c>
      <c r="B28" s="43"/>
      <c r="C28" s="44"/>
      <c r="D28" s="236"/>
      <c r="E28" s="87" t="str">
        <f>IF(D28&lt;&gt;"",VLOOKUP(D28,Validations!$D$2:$E$30,2,FALSE)+0.02,"")</f>
        <v/>
      </c>
      <c r="F28" s="8">
        <f>IF(B28&lt;&gt;"",LOOKUP(B28,Validations!$A$2:$A$30,Validations!$B$2:$B$30),0)</f>
        <v>0</v>
      </c>
      <c r="G28" s="34">
        <f t="shared" si="2"/>
        <v>0</v>
      </c>
      <c r="H28" s="34">
        <f t="shared" si="3"/>
        <v>0</v>
      </c>
      <c r="I28" s="34">
        <f t="shared" si="10"/>
        <v>0</v>
      </c>
      <c r="J28" s="145"/>
      <c r="L28" s="240">
        <f t="shared" si="4"/>
        <v>24</v>
      </c>
      <c r="M28" s="44"/>
      <c r="N28" s="236"/>
      <c r="O28" s="150" t="str">
        <f>IF(N28&lt;&gt;"",VLOOKUP(N28,Validations!$D$2:$E$30,2,FALSE)+0.02,"")</f>
        <v/>
      </c>
      <c r="P28" s="151">
        <f t="shared" si="5"/>
        <v>0</v>
      </c>
      <c r="Q28" s="80">
        <f t="shared" si="6"/>
        <v>0</v>
      </c>
      <c r="R28" s="80">
        <f t="shared" si="7"/>
        <v>0</v>
      </c>
      <c r="S28" s="80">
        <f t="shared" si="1"/>
        <v>0</v>
      </c>
      <c r="T28" s="152">
        <f t="shared" si="8"/>
        <v>0</v>
      </c>
      <c r="U28" s="307"/>
      <c r="W28" s="591"/>
      <c r="X28" s="592"/>
      <c r="Y28" s="592"/>
      <c r="Z28" s="592"/>
      <c r="AA28" s="592"/>
      <c r="AB28" s="592"/>
      <c r="AC28" s="593"/>
    </row>
    <row r="29" spans="1:29" x14ac:dyDescent="0.25">
      <c r="A29" s="496">
        <f t="shared" si="9"/>
        <v>25</v>
      </c>
      <c r="B29" s="43"/>
      <c r="C29" s="44"/>
      <c r="D29" s="236"/>
      <c r="E29" s="87" t="str">
        <f>IF(D29&lt;&gt;"",VLOOKUP(D29,Validations!$D$2:$E$30,2,FALSE)+0.02,"")</f>
        <v/>
      </c>
      <c r="F29" s="8">
        <f>IF(B29&lt;&gt;"",LOOKUP(B29,Validations!$A$2:$A$30,Validations!$B$2:$B$30),0)</f>
        <v>0</v>
      </c>
      <c r="G29" s="34">
        <f t="shared" si="2"/>
        <v>0</v>
      </c>
      <c r="H29" s="34">
        <f t="shared" si="3"/>
        <v>0</v>
      </c>
      <c r="I29" s="34">
        <f t="shared" si="10"/>
        <v>0</v>
      </c>
      <c r="J29" s="145"/>
      <c r="L29" s="240">
        <f t="shared" si="4"/>
        <v>25</v>
      </c>
      <c r="M29" s="44"/>
      <c r="N29" s="236"/>
      <c r="O29" s="150" t="str">
        <f>IF(N29&lt;&gt;"",VLOOKUP(N29,Validations!$D$2:$E$30,2,FALSE)+0.02,"")</f>
        <v/>
      </c>
      <c r="P29" s="151">
        <f t="shared" si="5"/>
        <v>0</v>
      </c>
      <c r="Q29" s="80">
        <f t="shared" si="6"/>
        <v>0</v>
      </c>
      <c r="R29" s="80">
        <f t="shared" si="7"/>
        <v>0</v>
      </c>
      <c r="S29" s="80">
        <f t="shared" si="1"/>
        <v>0</v>
      </c>
      <c r="T29" s="152">
        <f t="shared" si="8"/>
        <v>0</v>
      </c>
      <c r="U29" s="307"/>
      <c r="W29" s="591"/>
      <c r="X29" s="592"/>
      <c r="Y29" s="592"/>
      <c r="Z29" s="592"/>
      <c r="AA29" s="592"/>
      <c r="AB29" s="592"/>
      <c r="AC29" s="593"/>
    </row>
    <row r="30" spans="1:29" ht="15.75" thickBot="1" x14ac:dyDescent="0.3">
      <c r="A30" s="497">
        <f t="shared" si="9"/>
        <v>26</v>
      </c>
      <c r="B30" s="142"/>
      <c r="C30" s="48"/>
      <c r="D30" s="237"/>
      <c r="E30" s="159" t="str">
        <f>IF(D30&lt;&gt;"",VLOOKUP(D30,Validations!$D$2:$E$30,2,FALSE)+0.02,"")</f>
        <v/>
      </c>
      <c r="F30" s="41">
        <f>IF(B30&lt;&gt;"",LOOKUP(B30,Validations!$A$2:$A$30,Validations!$B$2:$B$30),0)</f>
        <v>0</v>
      </c>
      <c r="G30" s="160">
        <f t="shared" si="2"/>
        <v>0</v>
      </c>
      <c r="H30" s="160">
        <f t="shared" si="3"/>
        <v>0</v>
      </c>
      <c r="I30" s="160">
        <f t="shared" si="10"/>
        <v>0</v>
      </c>
      <c r="J30" s="145"/>
      <c r="L30" s="241">
        <f t="shared" si="4"/>
        <v>26</v>
      </c>
      <c r="M30" s="48"/>
      <c r="N30" s="237"/>
      <c r="O30" s="238" t="str">
        <f>IF(N30&lt;&gt;"",VLOOKUP(N30,Validations!$D$2:$E$30,2,FALSE)+0.02,"")</f>
        <v/>
      </c>
      <c r="P30" s="239">
        <f t="shared" si="5"/>
        <v>0</v>
      </c>
      <c r="Q30" s="196">
        <f t="shared" si="6"/>
        <v>0</v>
      </c>
      <c r="R30" s="196">
        <f t="shared" si="7"/>
        <v>0</v>
      </c>
      <c r="S30" s="196">
        <f t="shared" si="1"/>
        <v>0</v>
      </c>
      <c r="T30" s="311">
        <f t="shared" si="8"/>
        <v>0</v>
      </c>
      <c r="U30" s="307"/>
    </row>
    <row r="31" spans="1:29" ht="15.75" thickTop="1" x14ac:dyDescent="0.25">
      <c r="A31" s="31"/>
      <c r="B31" s="40" t="s">
        <v>85</v>
      </c>
      <c r="C31" s="42">
        <f>+SUM(C5:C30)</f>
        <v>0</v>
      </c>
      <c r="D31" s="42"/>
      <c r="E31" s="31"/>
      <c r="F31" s="31"/>
      <c r="G31" s="42">
        <f>+SUM(G5:G30)</f>
        <v>0</v>
      </c>
      <c r="H31" s="42">
        <f>+SUM(H5:H30)</f>
        <v>0</v>
      </c>
      <c r="I31" s="42">
        <f>+SUM(I5:I30)</f>
        <v>0</v>
      </c>
      <c r="J31" s="145"/>
      <c r="L31" s="195"/>
      <c r="M31" s="129">
        <f>+SUM(M5:M30)</f>
        <v>0</v>
      </c>
      <c r="N31" s="129"/>
      <c r="O31" s="195"/>
      <c r="P31" s="195"/>
      <c r="Q31" s="129">
        <f>+SUM(Q5:Q30)</f>
        <v>0</v>
      </c>
      <c r="R31" s="129">
        <f>+SUM(R5:R30)</f>
        <v>0</v>
      </c>
      <c r="S31" s="129">
        <f>+SUM(S5:S30)</f>
        <v>0</v>
      </c>
      <c r="T31" s="228">
        <f>+SUM(T5:T30)</f>
        <v>0</v>
      </c>
      <c r="U31" s="307"/>
    </row>
    <row r="32" spans="1:29" x14ac:dyDescent="0.25">
      <c r="A32" s="548"/>
      <c r="B32" s="549"/>
      <c r="C32" s="549"/>
      <c r="D32" s="549"/>
      <c r="E32" s="549"/>
      <c r="F32" s="549"/>
      <c r="G32" s="549"/>
      <c r="H32" s="549"/>
      <c r="I32" s="549"/>
      <c r="J32" s="550"/>
    </row>
    <row r="33" spans="2:2" x14ac:dyDescent="0.25">
      <c r="B33" s="84"/>
    </row>
  </sheetData>
  <sheetProtection algorithmName="SHA-512" hashValue="rJ6RU7by7HyXM0DC39OmzlGQ8Vn8KDVw3bZi77Cd6DDL7MwPIU2zZjJP8HOS+iwaqZLHb3NX9LfLH8WWIJ3MVA==" saltValue="aTzl2trWEvzOYx/miaHw0w==" spinCount="100000" sheet="1" objects="1" scenarios="1"/>
  <mergeCells count="28">
    <mergeCell ref="W25:AC25"/>
    <mergeCell ref="W26:AC26"/>
    <mergeCell ref="W27:AC27"/>
    <mergeCell ref="W28:AC28"/>
    <mergeCell ref="W29:AC29"/>
    <mergeCell ref="W20:AC20"/>
    <mergeCell ref="W21:AC21"/>
    <mergeCell ref="W22:AC22"/>
    <mergeCell ref="W23:AC23"/>
    <mergeCell ref="W24:AC24"/>
    <mergeCell ref="W19:AC19"/>
    <mergeCell ref="W8:AC8"/>
    <mergeCell ref="W9:AC9"/>
    <mergeCell ref="W10:AC10"/>
    <mergeCell ref="W11:AC11"/>
    <mergeCell ref="W12:AC12"/>
    <mergeCell ref="W13:AC13"/>
    <mergeCell ref="W14:AC14"/>
    <mergeCell ref="W15:AC15"/>
    <mergeCell ref="W16:AC16"/>
    <mergeCell ref="W17:AC17"/>
    <mergeCell ref="W18:AC18"/>
    <mergeCell ref="W7:AC7"/>
    <mergeCell ref="A1:J1"/>
    <mergeCell ref="L1:U1"/>
    <mergeCell ref="A2:J2"/>
    <mergeCell ref="W5:AC5"/>
    <mergeCell ref="W6:AC6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Validations!$A$2:$A$30</xm:f>
          </x14:formula1>
          <xm:sqref>B5:B30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</vt:lpstr>
      <vt:lpstr>Box 6-Rent Increases</vt:lpstr>
      <vt:lpstr>Box 7-Gross Income</vt:lpstr>
      <vt:lpstr>Box 8-Taxes, Fees, and Insuranc</vt:lpstr>
      <vt:lpstr>Box 9-Management and Legal</vt:lpstr>
      <vt:lpstr>Box 10-Utilities</vt:lpstr>
      <vt:lpstr>Box 11-Maintenance and Repairs</vt:lpstr>
      <vt:lpstr>Box 12-Amortized Capital</vt:lpstr>
      <vt:lpstr>Box 13-New Capital Expense</vt:lpstr>
      <vt:lpstr>Box 14- Uninsured Damage</vt:lpstr>
      <vt:lpstr>Box 15-Deferred Maintenance</vt:lpstr>
      <vt:lpstr>Box 16-High or Low Expenses</vt:lpstr>
      <vt:lpstr>Validations</vt:lpstr>
      <vt:lpstr>Mail Merge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Sara</dc:creator>
  <cp:lastModifiedBy>Nguyen, Viviane</cp:lastModifiedBy>
  <cp:lastPrinted>2018-06-28T23:42:58Z</cp:lastPrinted>
  <dcterms:created xsi:type="dcterms:W3CDTF">2016-10-12T18:54:53Z</dcterms:created>
  <dcterms:modified xsi:type="dcterms:W3CDTF">2021-11-30T22:08:11Z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Local">
    <vt:bool>true</vt:bool>
  </property>
</Properties>
</file>