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sanjoseca.sharepoint.com/sites/HR_Mod_Benefits/Leaves of Absence/Reference and Project Folders/LOA Improvement Projects 2022/"/>
    </mc:Choice>
  </mc:AlternateContent>
  <xr:revisionPtr revIDLastSave="299" documentId="8_{8A4B448D-63EC-4129-9AFF-3ADC7B0B41F1}" xr6:coauthVersionLast="47" xr6:coauthVersionMax="47" xr10:uidLastSave="{36205F78-6A58-4FAB-AD43-08F4C39AB25C}"/>
  <workbookProtection workbookAlgorithmName="SHA-512" workbookHashValue="YRSlZWc8H8MCZMakv1d74wFQ22TdhAakhTKuESC1Dj+CCOYivWJHKDvNrqjIXtthxeOjpH7ANQR7QuJ/0wcqtg==" workbookSaltValue="2ikjfDKRsso4HFcfe6psiQ==" workbookSpinCount="100000" lockStructure="1"/>
  <bookViews>
    <workbookView xWindow="28680" yWindow="-120" windowWidth="29040" windowHeight="15840" activeTab="3" xr2:uid="{685A9FEC-6E23-41CE-8635-972917BF0001}"/>
  </bookViews>
  <sheets>
    <sheet name="Instructions" sheetId="21" r:id="rId1"/>
    <sheet name="1. View Paycheck" sheetId="20" state="hidden" r:id="rId2"/>
    <sheet name="2. EE Data" sheetId="3" r:id="rId3"/>
    <sheet name="3. Leave Schedule" sheetId="6" r:id="rId4"/>
    <sheet name="Data Table" sheetId="11" state="hidden" r:id="rId5"/>
  </sheets>
  <externalReferences>
    <externalReference r:id="rId6"/>
  </externalReferences>
  <definedNames>
    <definedName name="_xlnm._FilterDatabase" localSheetId="4" hidden="1">'Data Table'!$A$1:$B$480</definedName>
    <definedName name="_xlnm.Print_Area" localSheetId="3">'3. Leave Schedule'!$A$2:$M$277</definedName>
    <definedName name="_xlnm.Print_Area" localSheetId="0">Instructions!$B$1:$C$6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6" l="1"/>
  <c r="B1" i="6"/>
  <c r="H3" i="6"/>
  <c r="F3" i="6"/>
  <c r="C15" i="3"/>
  <c r="E285" i="6"/>
  <c r="K275" i="6"/>
  <c r="J275" i="6"/>
  <c r="I275" i="6"/>
  <c r="H275" i="6"/>
  <c r="G275" i="6"/>
  <c r="F275" i="6"/>
  <c r="D275" i="6"/>
  <c r="C275" i="6"/>
  <c r="K257" i="6"/>
  <c r="J257" i="6"/>
  <c r="I257" i="6"/>
  <c r="H257" i="6"/>
  <c r="G257" i="6"/>
  <c r="F257" i="6"/>
  <c r="D257" i="6"/>
  <c r="C257" i="6"/>
  <c r="K239" i="6"/>
  <c r="J239" i="6"/>
  <c r="I239" i="6"/>
  <c r="H239" i="6"/>
  <c r="G239" i="6"/>
  <c r="F239" i="6"/>
  <c r="D239" i="6"/>
  <c r="C239" i="6"/>
  <c r="K221" i="6"/>
  <c r="J221" i="6"/>
  <c r="I221" i="6"/>
  <c r="H221" i="6"/>
  <c r="G221" i="6"/>
  <c r="F221" i="6"/>
  <c r="D221" i="6"/>
  <c r="C221" i="6"/>
  <c r="K203" i="6"/>
  <c r="J203" i="6"/>
  <c r="I203" i="6"/>
  <c r="H203" i="6"/>
  <c r="G203" i="6"/>
  <c r="F203" i="6"/>
  <c r="D203" i="6"/>
  <c r="C203" i="6"/>
  <c r="K185" i="6"/>
  <c r="J185" i="6"/>
  <c r="I185" i="6"/>
  <c r="H185" i="6"/>
  <c r="G185" i="6"/>
  <c r="F185" i="6"/>
  <c r="D185" i="6"/>
  <c r="C185" i="6"/>
  <c r="K167" i="6"/>
  <c r="J167" i="6"/>
  <c r="I167" i="6"/>
  <c r="H167" i="6"/>
  <c r="G167" i="6"/>
  <c r="F167" i="6"/>
  <c r="D167" i="6"/>
  <c r="C167" i="6"/>
  <c r="K149" i="6"/>
  <c r="J149" i="6"/>
  <c r="I149" i="6"/>
  <c r="H149" i="6"/>
  <c r="G149" i="6"/>
  <c r="F149" i="6"/>
  <c r="D149" i="6"/>
  <c r="C149" i="6"/>
  <c r="K131" i="6"/>
  <c r="J131" i="6"/>
  <c r="I131" i="6"/>
  <c r="H131" i="6"/>
  <c r="G131" i="6"/>
  <c r="F131" i="6"/>
  <c r="D131" i="6"/>
  <c r="C131" i="6"/>
  <c r="K113" i="6"/>
  <c r="J113" i="6"/>
  <c r="I113" i="6"/>
  <c r="H113" i="6"/>
  <c r="G113" i="6"/>
  <c r="F113" i="6"/>
  <c r="D113" i="6"/>
  <c r="C113" i="6"/>
  <c r="K77" i="6"/>
  <c r="J77" i="6"/>
  <c r="I77" i="6"/>
  <c r="H77" i="6"/>
  <c r="G77" i="6"/>
  <c r="F77" i="6"/>
  <c r="D77" i="6"/>
  <c r="C77" i="6"/>
  <c r="K95" i="6"/>
  <c r="J95" i="6"/>
  <c r="I95" i="6"/>
  <c r="H95" i="6"/>
  <c r="G95" i="6"/>
  <c r="F95" i="6"/>
  <c r="D95" i="6"/>
  <c r="C95" i="6"/>
  <c r="J23" i="6"/>
  <c r="E3" i="6"/>
  <c r="F7" i="3"/>
  <c r="C16" i="3"/>
  <c r="C62" i="20"/>
  <c r="E77" i="20" s="1"/>
  <c r="F10" i="3"/>
  <c r="E62" i="20"/>
  <c r="K41" i="6"/>
  <c r="J41" i="6"/>
  <c r="I41" i="6"/>
  <c r="H41" i="6"/>
  <c r="G41" i="6"/>
  <c r="F41" i="6"/>
  <c r="D41" i="6"/>
  <c r="C41" i="6"/>
  <c r="K59" i="6"/>
  <c r="J59" i="6"/>
  <c r="I59" i="6"/>
  <c r="H59" i="6"/>
  <c r="G59" i="6"/>
  <c r="F59" i="6"/>
  <c r="D59" i="6"/>
  <c r="C59" i="6"/>
  <c r="B3" i="6"/>
  <c r="K23" i="6" l="1"/>
  <c r="I23" i="6"/>
  <c r="H23" i="6"/>
  <c r="H25" i="6" s="1"/>
  <c r="H43" i="6" s="1"/>
  <c r="H61" i="6" s="1"/>
  <c r="B9" i="3"/>
  <c r="I3" i="6" s="1"/>
  <c r="O285" i="6"/>
  <c r="N285" i="6"/>
  <c r="M285" i="6"/>
  <c r="H79" i="6" l="1"/>
  <c r="H97" i="6" s="1"/>
  <c r="K285" i="6"/>
  <c r="K4" i="6" s="1"/>
  <c r="J285" i="6"/>
  <c r="I25" i="6"/>
  <c r="I43" i="6" s="1"/>
  <c r="I61" i="6" s="1"/>
  <c r="G10" i="3"/>
  <c r="H115" i="6" l="1"/>
  <c r="H133" i="6" s="1"/>
  <c r="H151" i="6" s="1"/>
  <c r="H169" i="6" s="1"/>
  <c r="H187" i="6" s="1"/>
  <c r="H205" i="6" s="1"/>
  <c r="H223" i="6" s="1"/>
  <c r="H241" i="6" s="1"/>
  <c r="H259" i="6" s="1"/>
  <c r="H277" i="6" s="1"/>
  <c r="H285" i="6" s="1"/>
  <c r="H4" i="6" s="1"/>
  <c r="I79" i="6"/>
  <c r="I97" i="6" s="1"/>
  <c r="G11" i="3"/>
  <c r="I115" i="6" l="1"/>
  <c r="I133" i="6" s="1"/>
  <c r="I151" i="6" s="1"/>
  <c r="I169" i="6" s="1"/>
  <c r="I187" i="6" s="1"/>
  <c r="I205" i="6" s="1"/>
  <c r="I223" i="6" s="1"/>
  <c r="I241" i="6" s="1"/>
  <c r="I259" i="6" s="1"/>
  <c r="I277" i="6" s="1"/>
  <c r="I285" i="6" s="1"/>
  <c r="I4" i="6" s="1"/>
  <c r="H5" i="3"/>
  <c r="F5" i="3" s="1"/>
  <c r="H3" i="11"/>
  <c r="F3" i="11"/>
  <c r="B26" i="6"/>
  <c r="B44" i="6" s="1"/>
  <c r="B62" i="6" s="1"/>
  <c r="B80" i="6" s="1"/>
  <c r="B98" i="6" s="1"/>
  <c r="G23" i="6"/>
  <c r="F23" i="6"/>
  <c r="D23" i="6"/>
  <c r="C23" i="6"/>
  <c r="F4" i="11" l="1"/>
  <c r="F5" i="11" s="1"/>
  <c r="F6" i="11" s="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D24" i="6"/>
  <c r="H4" i="11"/>
  <c r="J4" i="11" s="1"/>
  <c r="J3" i="11"/>
  <c r="G3" i="11"/>
  <c r="H6" i="3"/>
  <c r="F6" i="3" s="1"/>
  <c r="C3" i="6" s="1"/>
  <c r="B116" i="6"/>
  <c r="B134" i="6" s="1"/>
  <c r="B152" i="6" s="1"/>
  <c r="B170" i="6" s="1"/>
  <c r="B188" i="6" s="1"/>
  <c r="B206" i="6" s="1"/>
  <c r="A115" i="6"/>
  <c r="A97" i="6"/>
  <c r="A79" i="6"/>
  <c r="F11" i="3" l="1"/>
  <c r="L3" i="6" s="1"/>
  <c r="D114" i="6"/>
  <c r="D258" i="6"/>
  <c r="D240" i="6"/>
  <c r="D168" i="6"/>
  <c r="D78" i="6"/>
  <c r="D276" i="6"/>
  <c r="D204" i="6"/>
  <c r="D132" i="6"/>
  <c r="D186" i="6"/>
  <c r="D222" i="6"/>
  <c r="D150" i="6"/>
  <c r="D96" i="6"/>
  <c r="D42" i="6"/>
  <c r="D60" i="6"/>
  <c r="P5" i="6"/>
  <c r="A223" i="6"/>
  <c r="B224" i="6"/>
  <c r="B242" i="6" s="1"/>
  <c r="B260" i="6" s="1"/>
  <c r="A205" i="6"/>
  <c r="A187" i="6"/>
  <c r="A169" i="6"/>
  <c r="A151" i="6"/>
  <c r="C24" i="6"/>
  <c r="H5" i="11"/>
  <c r="J5" i="11" s="1"/>
  <c r="G4" i="11"/>
  <c r="I3" i="11"/>
  <c r="A133" i="6"/>
  <c r="A25" i="6"/>
  <c r="C168" i="6" l="1"/>
  <c r="C150" i="6"/>
  <c r="C132" i="6"/>
  <c r="C276" i="6"/>
  <c r="C258" i="6"/>
  <c r="C114" i="6"/>
  <c r="C240" i="6"/>
  <c r="C78" i="6"/>
  <c r="C222" i="6"/>
  <c r="C96" i="6"/>
  <c r="C204" i="6"/>
  <c r="P4" i="6"/>
  <c r="C186" i="6"/>
  <c r="C60" i="6"/>
  <c r="C42" i="6"/>
  <c r="A277" i="6"/>
  <c r="A259" i="6"/>
  <c r="A241" i="6"/>
  <c r="H6" i="11"/>
  <c r="H7" i="11" s="1"/>
  <c r="J7" i="11" s="1"/>
  <c r="I4" i="11"/>
  <c r="G5" i="11"/>
  <c r="A61" i="6"/>
  <c r="A43" i="6"/>
  <c r="J6" i="11" l="1"/>
  <c r="G6" i="11"/>
  <c r="I5" i="11"/>
  <c r="H8" i="11"/>
  <c r="I6" i="11" l="1"/>
  <c r="G7" i="11"/>
  <c r="J8" i="11"/>
  <c r="H9" i="11"/>
  <c r="I7" i="11" l="1"/>
  <c r="H10" i="11"/>
  <c r="J9" i="11"/>
  <c r="G8" i="11"/>
  <c r="I8" i="11" l="1"/>
  <c r="G9" i="11"/>
  <c r="J10" i="11"/>
  <c r="H11" i="11"/>
  <c r="J11" i="11" l="1"/>
  <c r="H12" i="11"/>
  <c r="G10" i="11"/>
  <c r="I9" i="11"/>
  <c r="I10" i="11" l="1"/>
  <c r="G11" i="11"/>
  <c r="H13" i="11"/>
  <c r="J12" i="11"/>
  <c r="J13" i="11" l="1"/>
  <c r="H14" i="11"/>
  <c r="G12" i="11"/>
  <c r="I11" i="11"/>
  <c r="G13" i="11" l="1"/>
  <c r="I12" i="11"/>
  <c r="H15" i="11"/>
  <c r="J14" i="11"/>
  <c r="H16" i="11" l="1"/>
  <c r="J15" i="11"/>
  <c r="I13" i="11"/>
  <c r="G14" i="11"/>
  <c r="A135" i="6" s="1"/>
  <c r="E135" i="6" l="1"/>
  <c r="A136" i="6"/>
  <c r="B135" i="6"/>
  <c r="G15" i="11"/>
  <c r="A153" i="6" s="1"/>
  <c r="I14" i="11"/>
  <c r="H17" i="11"/>
  <c r="J16" i="11"/>
  <c r="L135" i="6" l="1"/>
  <c r="E153" i="6"/>
  <c r="A154" i="6"/>
  <c r="B153" i="6"/>
  <c r="E136" i="6"/>
  <c r="L136" i="6" s="1"/>
  <c r="M136" i="6" s="1"/>
  <c r="A137" i="6"/>
  <c r="B136" i="6"/>
  <c r="H18" i="11"/>
  <c r="J17" i="11"/>
  <c r="I15" i="11"/>
  <c r="G16" i="11"/>
  <c r="A171" i="6" s="1"/>
  <c r="M135" i="6" l="1"/>
  <c r="L153" i="6"/>
  <c r="E137" i="6"/>
  <c r="L137" i="6" s="1"/>
  <c r="M137" i="6" s="1"/>
  <c r="A138" i="6"/>
  <c r="B137" i="6"/>
  <c r="E171" i="6"/>
  <c r="A172" i="6"/>
  <c r="B171" i="6"/>
  <c r="E154" i="6"/>
  <c r="L154" i="6" s="1"/>
  <c r="M154" i="6" s="1"/>
  <c r="B154" i="6"/>
  <c r="A155" i="6"/>
  <c r="G17" i="11"/>
  <c r="A189" i="6" s="1"/>
  <c r="I16" i="11"/>
  <c r="J18" i="11"/>
  <c r="H19" i="11"/>
  <c r="M153" i="6" l="1"/>
  <c r="L171" i="6"/>
  <c r="E172" i="6"/>
  <c r="L172" i="6" s="1"/>
  <c r="M172" i="6" s="1"/>
  <c r="B172" i="6"/>
  <c r="A173" i="6"/>
  <c r="E155" i="6"/>
  <c r="L155" i="6" s="1"/>
  <c r="M155" i="6" s="1"/>
  <c r="B155" i="6"/>
  <c r="A156" i="6"/>
  <c r="E189" i="6"/>
  <c r="B189" i="6"/>
  <c r="A190" i="6"/>
  <c r="E138" i="6"/>
  <c r="L138" i="6" s="1"/>
  <c r="M138" i="6" s="1"/>
  <c r="A139" i="6"/>
  <c r="B138" i="6"/>
  <c r="H20" i="11"/>
  <c r="J19" i="11"/>
  <c r="G18" i="11"/>
  <c r="A207" i="6" s="1"/>
  <c r="I17" i="11"/>
  <c r="M171" i="6" l="1"/>
  <c r="L189" i="6"/>
  <c r="E156" i="6"/>
  <c r="L156" i="6" s="1"/>
  <c r="M156" i="6" s="1"/>
  <c r="B156" i="6"/>
  <c r="A157" i="6"/>
  <c r="E207" i="6"/>
  <c r="A208" i="6"/>
  <c r="B207" i="6"/>
  <c r="E139" i="6"/>
  <c r="L139" i="6" s="1"/>
  <c r="M139" i="6" s="1"/>
  <c r="A140" i="6"/>
  <c r="B139" i="6"/>
  <c r="E173" i="6"/>
  <c r="L173" i="6" s="1"/>
  <c r="M173" i="6" s="1"/>
  <c r="A174" i="6"/>
  <c r="B173" i="6"/>
  <c r="E190" i="6"/>
  <c r="L190" i="6" s="1"/>
  <c r="M190" i="6" s="1"/>
  <c r="B190" i="6"/>
  <c r="A191" i="6"/>
  <c r="I18" i="11"/>
  <c r="G19" i="11"/>
  <c r="A225" i="6" s="1"/>
  <c r="H21" i="11"/>
  <c r="J20" i="11"/>
  <c r="M189" i="6" l="1"/>
  <c r="L207" i="6"/>
  <c r="E225" i="6"/>
  <c r="A226" i="6"/>
  <c r="B225" i="6"/>
  <c r="E208" i="6"/>
  <c r="L208" i="6" s="1"/>
  <c r="M208" i="6" s="1"/>
  <c r="A209" i="6"/>
  <c r="B208" i="6"/>
  <c r="E140" i="6"/>
  <c r="A141" i="6"/>
  <c r="B140" i="6"/>
  <c r="E191" i="6"/>
  <c r="L191" i="6" s="1"/>
  <c r="M191" i="6" s="1"/>
  <c r="A192" i="6"/>
  <c r="B191" i="6"/>
  <c r="E174" i="6"/>
  <c r="L174" i="6" s="1"/>
  <c r="M174" i="6" s="1"/>
  <c r="B174" i="6"/>
  <c r="A175" i="6"/>
  <c r="E157" i="6"/>
  <c r="L157" i="6" s="1"/>
  <c r="M157" i="6" s="1"/>
  <c r="B157" i="6"/>
  <c r="A158" i="6"/>
  <c r="J21" i="11"/>
  <c r="H22" i="11"/>
  <c r="G20" i="11"/>
  <c r="A243" i="6" s="1"/>
  <c r="I19" i="11"/>
  <c r="M207" i="6" l="1"/>
  <c r="L225" i="6"/>
  <c r="E175" i="6"/>
  <c r="A176" i="6"/>
  <c r="B175" i="6"/>
  <c r="E209" i="6"/>
  <c r="B209" i="6"/>
  <c r="A210" i="6"/>
  <c r="E243" i="6"/>
  <c r="A244" i="6"/>
  <c r="B243" i="6"/>
  <c r="E192" i="6"/>
  <c r="L192" i="6" s="1"/>
  <c r="M192" i="6" s="1"/>
  <c r="B192" i="6"/>
  <c r="A193" i="6"/>
  <c r="A227" i="6"/>
  <c r="B226" i="6"/>
  <c r="E158" i="6"/>
  <c r="L158" i="6" s="1"/>
  <c r="M158" i="6" s="1"/>
  <c r="B158" i="6"/>
  <c r="A159" i="6"/>
  <c r="E141" i="6"/>
  <c r="L141" i="6" s="1"/>
  <c r="M141" i="6" s="1"/>
  <c r="B141" i="6"/>
  <c r="A142" i="6"/>
  <c r="L140" i="6"/>
  <c r="A81" i="6"/>
  <c r="E81" i="6" s="1"/>
  <c r="I20" i="11"/>
  <c r="G21" i="11"/>
  <c r="A261" i="6" s="1"/>
  <c r="H23" i="11"/>
  <c r="J22" i="11"/>
  <c r="L81" i="6" l="1"/>
  <c r="M225" i="6"/>
  <c r="L175" i="6"/>
  <c r="L209" i="6"/>
  <c r="E142" i="6"/>
  <c r="L142" i="6" s="1"/>
  <c r="M142" i="6" s="1"/>
  <c r="A143" i="6"/>
  <c r="B142" i="6"/>
  <c r="E227" i="6"/>
  <c r="A228" i="6"/>
  <c r="B227" i="6"/>
  <c r="L226" i="6"/>
  <c r="E261" i="6"/>
  <c r="B261" i="6"/>
  <c r="A262" i="6"/>
  <c r="E244" i="6"/>
  <c r="L244" i="6" s="1"/>
  <c r="M244" i="6" s="1"/>
  <c r="A245" i="6"/>
  <c r="B244" i="6"/>
  <c r="E176" i="6"/>
  <c r="B176" i="6"/>
  <c r="A177" i="6"/>
  <c r="L243" i="6"/>
  <c r="E159" i="6"/>
  <c r="L159" i="6" s="1"/>
  <c r="M159" i="6" s="1"/>
  <c r="A160" i="6"/>
  <c r="B159" i="6"/>
  <c r="E210" i="6"/>
  <c r="L210" i="6" s="1"/>
  <c r="M210" i="6" s="1"/>
  <c r="B210" i="6"/>
  <c r="A211" i="6"/>
  <c r="M140" i="6"/>
  <c r="E193" i="6"/>
  <c r="L193" i="6" s="1"/>
  <c r="M193" i="6" s="1"/>
  <c r="A194" i="6"/>
  <c r="B193" i="6"/>
  <c r="A99" i="6"/>
  <c r="E99" i="6" s="1"/>
  <c r="J23" i="11"/>
  <c r="H24" i="11"/>
  <c r="I21" i="11"/>
  <c r="G22" i="11"/>
  <c r="L227" i="6" l="1"/>
  <c r="M227" i="6" s="1"/>
  <c r="M209" i="6"/>
  <c r="M175" i="6"/>
  <c r="L261" i="6"/>
  <c r="L176" i="6"/>
  <c r="E143" i="6"/>
  <c r="A144" i="6"/>
  <c r="B143" i="6"/>
  <c r="E160" i="6"/>
  <c r="L160" i="6" s="1"/>
  <c r="M160" i="6" s="1"/>
  <c r="A161" i="6"/>
  <c r="B160" i="6"/>
  <c r="M226" i="6"/>
  <c r="E194" i="6"/>
  <c r="L194" i="6" s="1"/>
  <c r="M194" i="6" s="1"/>
  <c r="A195" i="6"/>
  <c r="B194" i="6"/>
  <c r="E211" i="6"/>
  <c r="B211" i="6"/>
  <c r="A212" i="6"/>
  <c r="E245" i="6"/>
  <c r="A246" i="6"/>
  <c r="B245" i="6"/>
  <c r="M243" i="6"/>
  <c r="E177" i="6"/>
  <c r="L177" i="6" s="1"/>
  <c r="M177" i="6" s="1"/>
  <c r="A178" i="6"/>
  <c r="B177" i="6"/>
  <c r="E262" i="6"/>
  <c r="L262" i="6" s="1"/>
  <c r="M262" i="6" s="1"/>
  <c r="A263" i="6"/>
  <c r="B262" i="6"/>
  <c r="E228" i="6"/>
  <c r="B228" i="6"/>
  <c r="A229" i="6"/>
  <c r="L99" i="6"/>
  <c r="M81" i="6"/>
  <c r="G23" i="11"/>
  <c r="A117" i="6" s="1"/>
  <c r="I22" i="11"/>
  <c r="H25" i="11"/>
  <c r="J24" i="11"/>
  <c r="L228" i="6" l="1"/>
  <c r="L143" i="6"/>
  <c r="L211" i="6"/>
  <c r="E212" i="6"/>
  <c r="B212" i="6"/>
  <c r="A213" i="6"/>
  <c r="E229" i="6"/>
  <c r="L229" i="6" s="1"/>
  <c r="M229" i="6" s="1"/>
  <c r="B229" i="6"/>
  <c r="A230" i="6"/>
  <c r="E178" i="6"/>
  <c r="L178" i="6" s="1"/>
  <c r="M178" i="6" s="1"/>
  <c r="A179" i="6"/>
  <c r="B178" i="6"/>
  <c r="M176" i="6"/>
  <c r="E195" i="6"/>
  <c r="L195" i="6" s="1"/>
  <c r="M195" i="6" s="1"/>
  <c r="B195" i="6"/>
  <c r="A196" i="6"/>
  <c r="E161" i="6"/>
  <c r="A162" i="6"/>
  <c r="B161" i="6"/>
  <c r="L245" i="6"/>
  <c r="E246" i="6"/>
  <c r="L246" i="6" s="1"/>
  <c r="M246" i="6" s="1"/>
  <c r="B246" i="6"/>
  <c r="A247" i="6"/>
  <c r="E263" i="6"/>
  <c r="L263" i="6" s="1"/>
  <c r="M263" i="6" s="1"/>
  <c r="B263" i="6"/>
  <c r="A264" i="6"/>
  <c r="L144" i="6"/>
  <c r="M144" i="6" s="1"/>
  <c r="A145" i="6"/>
  <c r="B144" i="6"/>
  <c r="M261" i="6"/>
  <c r="M99" i="6"/>
  <c r="H26" i="11"/>
  <c r="J25" i="11"/>
  <c r="I23" i="11"/>
  <c r="G24" i="11"/>
  <c r="M228" i="6" l="1"/>
  <c r="A9" i="6"/>
  <c r="E9" i="6" s="1"/>
  <c r="M211" i="6"/>
  <c r="E247" i="6"/>
  <c r="L247" i="6" s="1"/>
  <c r="M247" i="6" s="1"/>
  <c r="B247" i="6"/>
  <c r="A248" i="6"/>
  <c r="E213" i="6"/>
  <c r="L213" i="6" s="1"/>
  <c r="M213" i="6" s="1"/>
  <c r="A214" i="6"/>
  <c r="B213" i="6"/>
  <c r="E162" i="6"/>
  <c r="L162" i="6" s="1"/>
  <c r="M162" i="6" s="1"/>
  <c r="B162" i="6"/>
  <c r="A163" i="6"/>
  <c r="L161" i="6"/>
  <c r="E179" i="6"/>
  <c r="L179" i="6" s="1"/>
  <c r="B179" i="6"/>
  <c r="A180" i="6"/>
  <c r="L212" i="6"/>
  <c r="M212" i="6" s="1"/>
  <c r="E145" i="6"/>
  <c r="L145" i="6" s="1"/>
  <c r="M145" i="6" s="1"/>
  <c r="A146" i="6"/>
  <c r="B145" i="6"/>
  <c r="E196" i="6"/>
  <c r="L196" i="6" s="1"/>
  <c r="M196" i="6" s="1"/>
  <c r="A197" i="6"/>
  <c r="B196" i="6"/>
  <c r="E264" i="6"/>
  <c r="A265" i="6"/>
  <c r="B264" i="6"/>
  <c r="E230" i="6"/>
  <c r="B230" i="6"/>
  <c r="A231" i="6"/>
  <c r="M245" i="6"/>
  <c r="M143" i="6"/>
  <c r="G25" i="11"/>
  <c r="A27" i="6" s="1"/>
  <c r="E27" i="6" s="1"/>
  <c r="I24" i="11"/>
  <c r="J26" i="11"/>
  <c r="H27" i="11"/>
  <c r="A10" i="6" l="1"/>
  <c r="L9" i="6"/>
  <c r="B9" i="6"/>
  <c r="L264" i="6"/>
  <c r="L230" i="6"/>
  <c r="M230" i="6" s="1"/>
  <c r="E248" i="6"/>
  <c r="A249" i="6"/>
  <c r="B248" i="6"/>
  <c r="E163" i="6"/>
  <c r="L163" i="6" s="1"/>
  <c r="M163" i="6" s="1"/>
  <c r="A164" i="6"/>
  <c r="B163" i="6"/>
  <c r="E180" i="6"/>
  <c r="L180" i="6" s="1"/>
  <c r="M180" i="6" s="1"/>
  <c r="B180" i="6"/>
  <c r="A181" i="6"/>
  <c r="E265" i="6"/>
  <c r="L265" i="6" s="1"/>
  <c r="M265" i="6" s="1"/>
  <c r="A266" i="6"/>
  <c r="B265" i="6"/>
  <c r="E146" i="6"/>
  <c r="L146" i="6" s="1"/>
  <c r="M146" i="6" s="1"/>
  <c r="B146" i="6"/>
  <c r="A147" i="6"/>
  <c r="M179" i="6"/>
  <c r="E214" i="6"/>
  <c r="L214" i="6" s="1"/>
  <c r="M214" i="6" s="1"/>
  <c r="B214" i="6"/>
  <c r="A215" i="6"/>
  <c r="E231" i="6"/>
  <c r="L231" i="6" s="1"/>
  <c r="M231" i="6" s="1"/>
  <c r="A232" i="6"/>
  <c r="B231" i="6"/>
  <c r="E197" i="6"/>
  <c r="L197" i="6" s="1"/>
  <c r="M197" i="6" s="1"/>
  <c r="B197" i="6"/>
  <c r="A198" i="6"/>
  <c r="M161" i="6"/>
  <c r="L27" i="6"/>
  <c r="L10" i="6"/>
  <c r="M10" i="6" s="1"/>
  <c r="M9" i="6"/>
  <c r="A28" i="6"/>
  <c r="E28" i="6" s="1"/>
  <c r="B27" i="6"/>
  <c r="B10" i="6"/>
  <c r="A11" i="6"/>
  <c r="E11" i="6" s="1"/>
  <c r="H28" i="11"/>
  <c r="J27" i="11"/>
  <c r="G26" i="11"/>
  <c r="A45" i="6" s="1"/>
  <c r="E45" i="6" s="1"/>
  <c r="I25" i="11"/>
  <c r="M264" i="6" l="1"/>
  <c r="M27" i="6"/>
  <c r="E198" i="6"/>
  <c r="L198" i="6" s="1"/>
  <c r="M198" i="6" s="1"/>
  <c r="B198" i="6"/>
  <c r="A199" i="6"/>
  <c r="E215" i="6"/>
  <c r="L215" i="6" s="1"/>
  <c r="M215" i="6" s="1"/>
  <c r="B215" i="6"/>
  <c r="A216" i="6"/>
  <c r="E266" i="6"/>
  <c r="A267" i="6"/>
  <c r="B266" i="6"/>
  <c r="E164" i="6"/>
  <c r="L164" i="6" s="1"/>
  <c r="M164" i="6" s="1"/>
  <c r="A165" i="6"/>
  <c r="B164" i="6"/>
  <c r="E232" i="6"/>
  <c r="L232" i="6" s="1"/>
  <c r="M232" i="6" s="1"/>
  <c r="B232" i="6"/>
  <c r="A233" i="6"/>
  <c r="E181" i="6"/>
  <c r="L181" i="6" s="1"/>
  <c r="M181" i="6" s="1"/>
  <c r="A182" i="6"/>
  <c r="B181" i="6"/>
  <c r="E249" i="6"/>
  <c r="L249" i="6" s="1"/>
  <c r="M249" i="6" s="1"/>
  <c r="B249" i="6"/>
  <c r="A250" i="6"/>
  <c r="E147" i="6"/>
  <c r="L147" i="6" s="1"/>
  <c r="M147" i="6" s="1"/>
  <c r="B147" i="6"/>
  <c r="A148" i="6"/>
  <c r="L248" i="6"/>
  <c r="L45" i="6"/>
  <c r="L28" i="6"/>
  <c r="L11" i="6"/>
  <c r="M11" i="6" s="1"/>
  <c r="B11" i="6"/>
  <c r="A12" i="6"/>
  <c r="E12" i="6" s="1"/>
  <c r="A46" i="6"/>
  <c r="E46" i="6" s="1"/>
  <c r="B45" i="6"/>
  <c r="B28" i="6"/>
  <c r="A29" i="6"/>
  <c r="E29" i="6" s="1"/>
  <c r="I26" i="11"/>
  <c r="G27" i="11"/>
  <c r="A63" i="6" s="1"/>
  <c r="E63" i="6" s="1"/>
  <c r="H29" i="11"/>
  <c r="J28" i="11"/>
  <c r="L266" i="6" l="1"/>
  <c r="E216" i="6"/>
  <c r="L216" i="6" s="1"/>
  <c r="M216" i="6" s="1"/>
  <c r="B216" i="6"/>
  <c r="A217" i="6"/>
  <c r="M248" i="6"/>
  <c r="E182" i="6"/>
  <c r="L182" i="6" s="1"/>
  <c r="M182" i="6" s="1"/>
  <c r="A183" i="6"/>
  <c r="B182" i="6"/>
  <c r="B148" i="6"/>
  <c r="E148" i="6"/>
  <c r="E149" i="6" s="1"/>
  <c r="E233" i="6"/>
  <c r="L233" i="6" s="1"/>
  <c r="M233" i="6" s="1"/>
  <c r="A234" i="6"/>
  <c r="B233" i="6"/>
  <c r="E165" i="6"/>
  <c r="L165" i="6" s="1"/>
  <c r="M165" i="6" s="1"/>
  <c r="B165" i="6"/>
  <c r="A166" i="6"/>
  <c r="E199" i="6"/>
  <c r="L199" i="6" s="1"/>
  <c r="M199" i="6" s="1"/>
  <c r="A200" i="6"/>
  <c r="B199" i="6"/>
  <c r="E250" i="6"/>
  <c r="L250" i="6" s="1"/>
  <c r="M250" i="6" s="1"/>
  <c r="A251" i="6"/>
  <c r="B250" i="6"/>
  <c r="E267" i="6"/>
  <c r="L267" i="6" s="1"/>
  <c r="M267" i="6" s="1"/>
  <c r="B267" i="6"/>
  <c r="A268" i="6"/>
  <c r="L46" i="6"/>
  <c r="M46" i="6" s="1"/>
  <c r="M28" i="6"/>
  <c r="L29" i="6"/>
  <c r="L12" i="6"/>
  <c r="M12" i="6" s="1"/>
  <c r="M45" i="6"/>
  <c r="L63" i="6"/>
  <c r="B29" i="6"/>
  <c r="A30" i="6"/>
  <c r="E30" i="6" s="1"/>
  <c r="B46" i="6"/>
  <c r="A47" i="6"/>
  <c r="E47" i="6" s="1"/>
  <c r="B12" i="6"/>
  <c r="A13" i="6"/>
  <c r="E13" i="6" s="1"/>
  <c r="J29" i="11"/>
  <c r="H30" i="11"/>
  <c r="G28" i="11"/>
  <c r="I27" i="11"/>
  <c r="M63" i="6" l="1"/>
  <c r="E234" i="6"/>
  <c r="L234" i="6" s="1"/>
  <c r="M234" i="6" s="1"/>
  <c r="A235" i="6"/>
  <c r="B234" i="6"/>
  <c r="E217" i="6"/>
  <c r="L217" i="6" s="1"/>
  <c r="M217" i="6" s="1"/>
  <c r="A218" i="6"/>
  <c r="B217" i="6"/>
  <c r="E251" i="6"/>
  <c r="L251" i="6" s="1"/>
  <c r="B251" i="6"/>
  <c r="A252" i="6"/>
  <c r="E200" i="6"/>
  <c r="L200" i="6" s="1"/>
  <c r="M200" i="6" s="1"/>
  <c r="B200" i="6"/>
  <c r="A201" i="6"/>
  <c r="L148" i="6"/>
  <c r="L149" i="6" s="1"/>
  <c r="E268" i="6"/>
  <c r="L268" i="6" s="1"/>
  <c r="M268" i="6" s="1"/>
  <c r="A269" i="6"/>
  <c r="B268" i="6"/>
  <c r="B166" i="6"/>
  <c r="E166" i="6"/>
  <c r="E167" i="6" s="1"/>
  <c r="E183" i="6"/>
  <c r="L183" i="6" s="1"/>
  <c r="M183" i="6" s="1"/>
  <c r="A184" i="6"/>
  <c r="B183" i="6"/>
  <c r="M266" i="6"/>
  <c r="L47" i="6"/>
  <c r="L30" i="6"/>
  <c r="M30" i="6" s="1"/>
  <c r="L13" i="6"/>
  <c r="M29" i="6"/>
  <c r="A14" i="6"/>
  <c r="E14" i="6" s="1"/>
  <c r="B13" i="6"/>
  <c r="B47" i="6"/>
  <c r="A48" i="6"/>
  <c r="E48" i="6" s="1"/>
  <c r="B30" i="6"/>
  <c r="A31" i="6"/>
  <c r="E31" i="6" s="1"/>
  <c r="I28" i="11"/>
  <c r="G29" i="11"/>
  <c r="H31" i="11"/>
  <c r="J30" i="11"/>
  <c r="M47" i="6" l="1"/>
  <c r="M251" i="6"/>
  <c r="B184" i="6"/>
  <c r="E184" i="6"/>
  <c r="E185" i="6" s="1"/>
  <c r="M148" i="6"/>
  <c r="M149" i="6"/>
  <c r="E218" i="6"/>
  <c r="L218" i="6" s="1"/>
  <c r="M218" i="6" s="1"/>
  <c r="A219" i="6"/>
  <c r="B218" i="6"/>
  <c r="L269" i="6"/>
  <c r="M269" i="6" s="1"/>
  <c r="B269" i="6"/>
  <c r="A270" i="6"/>
  <c r="L166" i="6"/>
  <c r="L167" i="6" s="1"/>
  <c r="E201" i="6"/>
  <c r="L201" i="6" s="1"/>
  <c r="M201" i="6" s="1"/>
  <c r="A202" i="6"/>
  <c r="B201" i="6"/>
  <c r="E252" i="6"/>
  <c r="L252" i="6" s="1"/>
  <c r="M252" i="6" s="1"/>
  <c r="B252" i="6"/>
  <c r="A253" i="6"/>
  <c r="E235" i="6"/>
  <c r="L235" i="6" s="1"/>
  <c r="M235" i="6" s="1"/>
  <c r="B235" i="6"/>
  <c r="A236" i="6"/>
  <c r="L31" i="6"/>
  <c r="M31" i="6" s="1"/>
  <c r="L48" i="6"/>
  <c r="L14" i="6"/>
  <c r="M14" i="6" s="1"/>
  <c r="M13" i="6"/>
  <c r="A32" i="6"/>
  <c r="E32" i="6" s="1"/>
  <c r="B31" i="6"/>
  <c r="B48" i="6"/>
  <c r="A49" i="6"/>
  <c r="E49" i="6" s="1"/>
  <c r="A15" i="6"/>
  <c r="E15" i="6" s="1"/>
  <c r="B14" i="6"/>
  <c r="J31" i="11"/>
  <c r="H32" i="11"/>
  <c r="I29" i="11"/>
  <c r="G30" i="11"/>
  <c r="E253" i="6" l="1"/>
  <c r="L253" i="6" s="1"/>
  <c r="M253" i="6" s="1"/>
  <c r="B253" i="6"/>
  <c r="A254" i="6"/>
  <c r="M166" i="6"/>
  <c r="M167" i="6"/>
  <c r="E236" i="6"/>
  <c r="L236" i="6" s="1"/>
  <c r="M236" i="6" s="1"/>
  <c r="B236" i="6"/>
  <c r="A237" i="6"/>
  <c r="E270" i="6"/>
  <c r="L270" i="6" s="1"/>
  <c r="M270" i="6" s="1"/>
  <c r="A271" i="6"/>
  <c r="B270" i="6"/>
  <c r="L184" i="6"/>
  <c r="L185" i="6" s="1"/>
  <c r="E219" i="6"/>
  <c r="L219" i="6" s="1"/>
  <c r="M219" i="6" s="1"/>
  <c r="B219" i="6"/>
  <c r="A220" i="6"/>
  <c r="B202" i="6"/>
  <c r="E202" i="6"/>
  <c r="E203" i="6" s="1"/>
  <c r="L15" i="6"/>
  <c r="M15" i="6" s="1"/>
  <c r="L49" i="6"/>
  <c r="M48" i="6"/>
  <c r="L32" i="6"/>
  <c r="M32" i="6" s="1"/>
  <c r="A16" i="6"/>
  <c r="E16" i="6" s="1"/>
  <c r="B15" i="6"/>
  <c r="A50" i="6"/>
  <c r="E50" i="6" s="1"/>
  <c r="B49" i="6"/>
  <c r="A33" i="6"/>
  <c r="E33" i="6" s="1"/>
  <c r="B32" i="6"/>
  <c r="G31" i="11"/>
  <c r="I30" i="11"/>
  <c r="J32" i="11"/>
  <c r="H33" i="11"/>
  <c r="M49" i="6" l="1"/>
  <c r="E237" i="6"/>
  <c r="L237" i="6" s="1"/>
  <c r="M237" i="6" s="1"/>
  <c r="A238" i="6"/>
  <c r="B237" i="6"/>
  <c r="B220" i="6"/>
  <c r="E220" i="6"/>
  <c r="E221" i="6" s="1"/>
  <c r="E271" i="6"/>
  <c r="L271" i="6" s="1"/>
  <c r="M271" i="6" s="1"/>
  <c r="A272" i="6"/>
  <c r="B271" i="6"/>
  <c r="L202" i="6"/>
  <c r="L203" i="6" s="1"/>
  <c r="M184" i="6"/>
  <c r="M185" i="6"/>
  <c r="E254" i="6"/>
  <c r="L254" i="6" s="1"/>
  <c r="M254" i="6" s="1"/>
  <c r="B254" i="6"/>
  <c r="A255" i="6"/>
  <c r="L33" i="6"/>
  <c r="M33" i="6" s="1"/>
  <c r="L16" i="6"/>
  <c r="M16" i="6" s="1"/>
  <c r="L50" i="6"/>
  <c r="M50" i="6" s="1"/>
  <c r="B33" i="6"/>
  <c r="A34" i="6"/>
  <c r="E34" i="6" s="1"/>
  <c r="B50" i="6"/>
  <c r="A51" i="6"/>
  <c r="E51" i="6" s="1"/>
  <c r="A17" i="6"/>
  <c r="E17" i="6" s="1"/>
  <c r="B16" i="6"/>
  <c r="H34" i="11"/>
  <c r="J33" i="11"/>
  <c r="I31" i="11"/>
  <c r="G32" i="11"/>
  <c r="E255" i="6" l="1"/>
  <c r="L255" i="6" s="1"/>
  <c r="M255" i="6" s="1"/>
  <c r="A256" i="6"/>
  <c r="B255" i="6"/>
  <c r="M202" i="6"/>
  <c r="M203" i="6"/>
  <c r="E272" i="6"/>
  <c r="L272" i="6" s="1"/>
  <c r="M272" i="6" s="1"/>
  <c r="B272" i="6"/>
  <c r="A273" i="6"/>
  <c r="L220" i="6"/>
  <c r="L221" i="6" s="1"/>
  <c r="E238" i="6"/>
  <c r="E239" i="6" s="1"/>
  <c r="B238" i="6"/>
  <c r="L34" i="6"/>
  <c r="M34" i="6" s="1"/>
  <c r="L51" i="6"/>
  <c r="M51" i="6" s="1"/>
  <c r="L17" i="6"/>
  <c r="M17" i="6" s="1"/>
  <c r="B17" i="6"/>
  <c r="A18" i="6"/>
  <c r="E18" i="6" s="1"/>
  <c r="B51" i="6"/>
  <c r="A52" i="6"/>
  <c r="E52" i="6" s="1"/>
  <c r="A35" i="6"/>
  <c r="E35" i="6" s="1"/>
  <c r="B34" i="6"/>
  <c r="G33" i="11"/>
  <c r="I32" i="11"/>
  <c r="J34" i="11"/>
  <c r="H35" i="11"/>
  <c r="E273" i="6" l="1"/>
  <c r="L273" i="6" s="1"/>
  <c r="M273" i="6" s="1"/>
  <c r="A274" i="6"/>
  <c r="B273" i="6"/>
  <c r="L238" i="6"/>
  <c r="L239" i="6" s="1"/>
  <c r="E256" i="6"/>
  <c r="E257" i="6" s="1"/>
  <c r="B256" i="6"/>
  <c r="M220" i="6"/>
  <c r="M221" i="6"/>
  <c r="L18" i="6"/>
  <c r="M18" i="6" s="1"/>
  <c r="L35" i="6"/>
  <c r="M35" i="6" s="1"/>
  <c r="L52" i="6"/>
  <c r="M52" i="6" s="1"/>
  <c r="B35" i="6"/>
  <c r="A36" i="6"/>
  <c r="E36" i="6" s="1"/>
  <c r="A53" i="6"/>
  <c r="E53" i="6" s="1"/>
  <c r="B52" i="6"/>
  <c r="B18" i="6"/>
  <c r="A19" i="6"/>
  <c r="E19" i="6" s="1"/>
  <c r="H36" i="11"/>
  <c r="J35" i="11"/>
  <c r="G34" i="11"/>
  <c r="I33" i="11"/>
  <c r="B274" i="6" l="1"/>
  <c r="E274" i="6"/>
  <c r="E275" i="6" s="1"/>
  <c r="L256" i="6"/>
  <c r="L257" i="6" s="1"/>
  <c r="M238" i="6"/>
  <c r="M239" i="6"/>
  <c r="L36" i="6"/>
  <c r="M36" i="6" s="1"/>
  <c r="L19" i="6"/>
  <c r="M19" i="6" s="1"/>
  <c r="L53" i="6"/>
  <c r="A20" i="6"/>
  <c r="E20" i="6" s="1"/>
  <c r="B19" i="6"/>
  <c r="A54" i="6"/>
  <c r="E54" i="6" s="1"/>
  <c r="B53" i="6"/>
  <c r="A37" i="6"/>
  <c r="E37" i="6" s="1"/>
  <c r="B36" i="6"/>
  <c r="I34" i="11"/>
  <c r="G35" i="11"/>
  <c r="H37" i="11"/>
  <c r="J36" i="11"/>
  <c r="M53" i="6" l="1"/>
  <c r="M256" i="6"/>
  <c r="M257" i="6"/>
  <c r="L274" i="6"/>
  <c r="L275" i="6" s="1"/>
  <c r="L20" i="6"/>
  <c r="M20" i="6" s="1"/>
  <c r="L37" i="6"/>
  <c r="M37" i="6" s="1"/>
  <c r="L54" i="6"/>
  <c r="M54" i="6" s="1"/>
  <c r="A38" i="6"/>
  <c r="E38" i="6" s="1"/>
  <c r="B37" i="6"/>
  <c r="B54" i="6"/>
  <c r="A55" i="6"/>
  <c r="E55" i="6" s="1"/>
  <c r="A21" i="6"/>
  <c r="E21" i="6" s="1"/>
  <c r="B20" i="6"/>
  <c r="J37" i="11"/>
  <c r="H38" i="11"/>
  <c r="G36" i="11"/>
  <c r="I35" i="11"/>
  <c r="M274" i="6" l="1"/>
  <c r="M275" i="6"/>
  <c r="L38" i="6"/>
  <c r="M38" i="6" s="1"/>
  <c r="L21" i="6"/>
  <c r="M21" i="6" s="1"/>
  <c r="L55" i="6"/>
  <c r="M55" i="6" s="1"/>
  <c r="B21" i="6"/>
  <c r="A22" i="6"/>
  <c r="A56" i="6"/>
  <c r="E56" i="6" s="1"/>
  <c r="B55" i="6"/>
  <c r="B38" i="6"/>
  <c r="A39" i="6"/>
  <c r="E39" i="6" s="1"/>
  <c r="G37" i="11"/>
  <c r="I36" i="11"/>
  <c r="H39" i="11"/>
  <c r="J38" i="11"/>
  <c r="L39" i="6" l="1"/>
  <c r="M39" i="6" s="1"/>
  <c r="L56" i="6"/>
  <c r="M56" i="6" s="1"/>
  <c r="B22" i="6"/>
  <c r="E22" i="6"/>
  <c r="E23" i="6" s="1"/>
  <c r="A40" i="6"/>
  <c r="B39" i="6"/>
  <c r="A57" i="6"/>
  <c r="E57" i="6" s="1"/>
  <c r="B56" i="6"/>
  <c r="H40" i="11"/>
  <c r="J39" i="11"/>
  <c r="I37" i="11"/>
  <c r="G38" i="11"/>
  <c r="L22" i="6" l="1"/>
  <c r="L23" i="6" s="1"/>
  <c r="L57" i="6"/>
  <c r="B40" i="6"/>
  <c r="E40" i="6"/>
  <c r="E41" i="6" s="1"/>
  <c r="B57" i="6"/>
  <c r="A58" i="6"/>
  <c r="G39" i="11"/>
  <c r="I38" i="11"/>
  <c r="H41" i="11"/>
  <c r="J40" i="11"/>
  <c r="M57" i="6" l="1"/>
  <c r="C25" i="6"/>
  <c r="L40" i="6"/>
  <c r="L41" i="6" s="1"/>
  <c r="B58" i="6"/>
  <c r="E58" i="6"/>
  <c r="E59" i="6" s="1"/>
  <c r="M22" i="6"/>
  <c r="M23" i="6"/>
  <c r="H42" i="11"/>
  <c r="J42" i="11" s="1"/>
  <c r="J41" i="11"/>
  <c r="I39" i="11"/>
  <c r="G40" i="11"/>
  <c r="C43" i="6" l="1"/>
  <c r="M40" i="6"/>
  <c r="L58" i="6"/>
  <c r="L59" i="6" s="1"/>
  <c r="G41" i="11"/>
  <c r="I40" i="11"/>
  <c r="C61" i="6" l="1"/>
  <c r="M41" i="6"/>
  <c r="M58" i="6"/>
  <c r="M59" i="6"/>
  <c r="A100" i="6"/>
  <c r="B99" i="6"/>
  <c r="E117" i="6"/>
  <c r="B117" i="6"/>
  <c r="A118" i="6"/>
  <c r="A82" i="6"/>
  <c r="E82" i="6" s="1"/>
  <c r="B81" i="6"/>
  <c r="B63" i="6"/>
  <c r="A64" i="6"/>
  <c r="E64" i="6" s="1"/>
  <c r="I41" i="11"/>
  <c r="G42" i="11"/>
  <c r="I42" i="11" s="1"/>
  <c r="L82" i="6" l="1"/>
  <c r="L117" i="6"/>
  <c r="L100" i="6"/>
  <c r="M100" i="6" s="1"/>
  <c r="L64" i="6"/>
  <c r="B82" i="6"/>
  <c r="A83" i="6"/>
  <c r="E83" i="6" s="1"/>
  <c r="L83" i="6" s="1"/>
  <c r="E118" i="6"/>
  <c r="B118" i="6"/>
  <c r="A119" i="6"/>
  <c r="A65" i="6"/>
  <c r="B64" i="6"/>
  <c r="A101" i="6"/>
  <c r="E101" i="6" s="1"/>
  <c r="B100" i="6"/>
  <c r="L101" i="6" l="1"/>
  <c r="L118" i="6"/>
  <c r="M83" i="6"/>
  <c r="E65" i="6"/>
  <c r="M64" i="6"/>
  <c r="M82" i="6"/>
  <c r="M117" i="6"/>
  <c r="E119" i="6"/>
  <c r="L119" i="6" s="1"/>
  <c r="A120" i="6"/>
  <c r="B119" i="6"/>
  <c r="B101" i="6"/>
  <c r="A102" i="6"/>
  <c r="E102" i="6" s="1"/>
  <c r="B83" i="6"/>
  <c r="A84" i="6"/>
  <c r="E84" i="6" s="1"/>
  <c r="L84" i="6" s="1"/>
  <c r="A66" i="6"/>
  <c r="E66" i="6" s="1"/>
  <c r="B65" i="6"/>
  <c r="M118" i="6" l="1"/>
  <c r="L102" i="6"/>
  <c r="M102" i="6" s="1"/>
  <c r="L65" i="6"/>
  <c r="L66" i="6"/>
  <c r="M66" i="6" s="1"/>
  <c r="M101" i="6"/>
  <c r="M84" i="6"/>
  <c r="B102" i="6"/>
  <c r="A103" i="6"/>
  <c r="E103" i="6" s="1"/>
  <c r="E120" i="6"/>
  <c r="B120" i="6"/>
  <c r="A121" i="6"/>
  <c r="B66" i="6"/>
  <c r="A67" i="6"/>
  <c r="E67" i="6" s="1"/>
  <c r="B84" i="6"/>
  <c r="A85" i="6"/>
  <c r="E85" i="6" s="1"/>
  <c r="L85" i="6" s="1"/>
  <c r="M65" i="6" l="1"/>
  <c r="L67" i="6"/>
  <c r="M67" i="6" s="1"/>
  <c r="L120" i="6"/>
  <c r="L103" i="6"/>
  <c r="M103" i="6" s="1"/>
  <c r="M85" i="6"/>
  <c r="M119" i="6"/>
  <c r="A68" i="6"/>
  <c r="E68" i="6" s="1"/>
  <c r="B67" i="6"/>
  <c r="E121" i="6"/>
  <c r="L121" i="6" s="1"/>
  <c r="A122" i="6"/>
  <c r="B121" i="6"/>
  <c r="A86" i="6"/>
  <c r="E86" i="6" s="1"/>
  <c r="L86" i="6" s="1"/>
  <c r="B85" i="6"/>
  <c r="A104" i="6"/>
  <c r="E104" i="6" s="1"/>
  <c r="B103" i="6"/>
  <c r="L68" i="6" l="1"/>
  <c r="M68" i="6" s="1"/>
  <c r="M120" i="6"/>
  <c r="L104" i="6"/>
  <c r="M104" i="6" s="1"/>
  <c r="M86" i="6"/>
  <c r="E122" i="6"/>
  <c r="A123" i="6"/>
  <c r="B122" i="6"/>
  <c r="B86" i="6"/>
  <c r="A87" i="6"/>
  <c r="E87" i="6" s="1"/>
  <c r="L87" i="6" s="1"/>
  <c r="A105" i="6"/>
  <c r="E105" i="6" s="1"/>
  <c r="B104" i="6"/>
  <c r="A69" i="6"/>
  <c r="E69" i="6" s="1"/>
  <c r="L69" i="6" s="1"/>
  <c r="B68" i="6"/>
  <c r="M87" i="6" l="1"/>
  <c r="L105" i="6"/>
  <c r="M105" i="6" s="1"/>
  <c r="L122" i="6"/>
  <c r="M122" i="6" s="1"/>
  <c r="M121" i="6"/>
  <c r="A106" i="6"/>
  <c r="E106" i="6" s="1"/>
  <c r="B105" i="6"/>
  <c r="B87" i="6"/>
  <c r="A88" i="6"/>
  <c r="E88" i="6" s="1"/>
  <c r="L88" i="6" s="1"/>
  <c r="B69" i="6"/>
  <c r="A70" i="6"/>
  <c r="E70" i="6" s="1"/>
  <c r="E123" i="6"/>
  <c r="L123" i="6" s="1"/>
  <c r="B123" i="6"/>
  <c r="A124" i="6"/>
  <c r="L106" i="6" l="1"/>
  <c r="M106" i="6" s="1"/>
  <c r="L70" i="6"/>
  <c r="M70" i="6" s="1"/>
  <c r="M88" i="6"/>
  <c r="M69" i="6"/>
  <c r="A89" i="6"/>
  <c r="E89" i="6" s="1"/>
  <c r="L89" i="6" s="1"/>
  <c r="B88" i="6"/>
  <c r="A71" i="6"/>
  <c r="E71" i="6" s="1"/>
  <c r="B70" i="6"/>
  <c r="E124" i="6"/>
  <c r="A125" i="6"/>
  <c r="B124" i="6"/>
  <c r="A107" i="6"/>
  <c r="E107" i="6" s="1"/>
  <c r="B106" i="6"/>
  <c r="M89" i="6" l="1"/>
  <c r="L107" i="6"/>
  <c r="M107" i="6" s="1"/>
  <c r="L124" i="6"/>
  <c r="M124" i="6" s="1"/>
  <c r="L71" i="6"/>
  <c r="M71" i="6" s="1"/>
  <c r="A108" i="6"/>
  <c r="E108" i="6" s="1"/>
  <c r="B107" i="6"/>
  <c r="L125" i="6"/>
  <c r="B125" i="6"/>
  <c r="A126" i="6"/>
  <c r="B71" i="6"/>
  <c r="A72" i="6"/>
  <c r="E72" i="6" s="1"/>
  <c r="M123" i="6"/>
  <c r="B89" i="6"/>
  <c r="A90" i="6"/>
  <c r="E90" i="6" s="1"/>
  <c r="L90" i="6" s="1"/>
  <c r="M90" i="6" l="1"/>
  <c r="L72" i="6"/>
  <c r="M72" i="6" s="1"/>
  <c r="L108" i="6"/>
  <c r="M108" i="6" s="1"/>
  <c r="B72" i="6"/>
  <c r="A73" i="6"/>
  <c r="E73" i="6" s="1"/>
  <c r="E126" i="6"/>
  <c r="A127" i="6"/>
  <c r="B126" i="6"/>
  <c r="B90" i="6"/>
  <c r="A91" i="6"/>
  <c r="E91" i="6" s="1"/>
  <c r="L91" i="6" s="1"/>
  <c r="B108" i="6"/>
  <c r="A109" i="6"/>
  <c r="E109" i="6" s="1"/>
  <c r="L73" i="6" l="1"/>
  <c r="M73" i="6" s="1"/>
  <c r="M91" i="6"/>
  <c r="L109" i="6"/>
  <c r="M109" i="6" s="1"/>
  <c r="L126" i="6"/>
  <c r="M126" i="6" s="1"/>
  <c r="M125" i="6"/>
  <c r="A92" i="6"/>
  <c r="E92" i="6" s="1"/>
  <c r="L92" i="6" s="1"/>
  <c r="B91" i="6"/>
  <c r="E127" i="6"/>
  <c r="B127" i="6"/>
  <c r="A128" i="6"/>
  <c r="B109" i="6"/>
  <c r="A110" i="6"/>
  <c r="E110" i="6" s="1"/>
  <c r="B73" i="6"/>
  <c r="A74" i="6"/>
  <c r="E74" i="6" s="1"/>
  <c r="G3" i="6"/>
  <c r="L74" i="6" l="1"/>
  <c r="M74" i="6" s="1"/>
  <c r="L110" i="6"/>
  <c r="M110" i="6" s="1"/>
  <c r="L127" i="6"/>
  <c r="M127" i="6" s="1"/>
  <c r="M92" i="6"/>
  <c r="E128" i="6"/>
  <c r="B128" i="6"/>
  <c r="A129" i="6"/>
  <c r="A75" i="6"/>
  <c r="E75" i="6" s="1"/>
  <c r="B74" i="6"/>
  <c r="A93" i="6"/>
  <c r="E93" i="6" s="1"/>
  <c r="L93" i="6" s="1"/>
  <c r="B92" i="6"/>
  <c r="A111" i="6"/>
  <c r="E111" i="6" s="1"/>
  <c r="B110" i="6"/>
  <c r="F25" i="6"/>
  <c r="F43" i="6" s="1"/>
  <c r="F61" i="6" s="1"/>
  <c r="G25" i="6"/>
  <c r="G43" i="6" s="1"/>
  <c r="G61" i="6" s="1"/>
  <c r="G79" i="6" l="1"/>
  <c r="G97" i="6" s="1"/>
  <c r="F79" i="6"/>
  <c r="F97" i="6" s="1"/>
  <c r="L128" i="6"/>
  <c r="M128" i="6" s="1"/>
  <c r="M93" i="6"/>
  <c r="L111" i="6"/>
  <c r="M111" i="6" s="1"/>
  <c r="L75" i="6"/>
  <c r="B111" i="6"/>
  <c r="A112" i="6"/>
  <c r="A94" i="6"/>
  <c r="B93" i="6"/>
  <c r="A76" i="6"/>
  <c r="E76" i="6" s="1"/>
  <c r="B75" i="6"/>
  <c r="E129" i="6"/>
  <c r="L129" i="6" s="1"/>
  <c r="B129" i="6"/>
  <c r="A130" i="6"/>
  <c r="F115" i="6" l="1"/>
  <c r="F133" i="6" s="1"/>
  <c r="F151" i="6" s="1"/>
  <c r="F169" i="6" s="1"/>
  <c r="F187" i="6" s="1"/>
  <c r="F205" i="6" s="1"/>
  <c r="F223" i="6" s="1"/>
  <c r="F241" i="6" s="1"/>
  <c r="F259" i="6" s="1"/>
  <c r="F277" i="6" s="1"/>
  <c r="F285" i="6" s="1"/>
  <c r="F4" i="6" s="1"/>
  <c r="G115" i="6"/>
  <c r="G133" i="6" s="1"/>
  <c r="G151" i="6" s="1"/>
  <c r="G169" i="6" s="1"/>
  <c r="G187" i="6" s="1"/>
  <c r="G205" i="6" s="1"/>
  <c r="G223" i="6" s="1"/>
  <c r="G241" i="6" s="1"/>
  <c r="G259" i="6" s="1"/>
  <c r="G277" i="6" s="1"/>
  <c r="G285" i="6" s="1"/>
  <c r="G4" i="6" s="1"/>
  <c r="M75" i="6"/>
  <c r="B76" i="6"/>
  <c r="E77" i="6"/>
  <c r="B94" i="6"/>
  <c r="E94" i="6"/>
  <c r="E95" i="6" s="1"/>
  <c r="B130" i="6"/>
  <c r="E130" i="6"/>
  <c r="E131" i="6" s="1"/>
  <c r="B112" i="6"/>
  <c r="E112" i="6"/>
  <c r="E113" i="6" s="1"/>
  <c r="L94" i="6" l="1"/>
  <c r="L95" i="6" s="1"/>
  <c r="M95" i="6" s="1"/>
  <c r="L112" i="6"/>
  <c r="L113" i="6" s="1"/>
  <c r="L130" i="6"/>
  <c r="L76" i="6"/>
  <c r="L77" i="6" s="1"/>
  <c r="C79" i="6" s="1"/>
  <c r="M129" i="6"/>
  <c r="C97" i="6" l="1"/>
  <c r="C115" i="6" s="1"/>
  <c r="L131" i="6"/>
  <c r="M77" i="6"/>
  <c r="M130" i="6"/>
  <c r="M94" i="6"/>
  <c r="M76" i="6"/>
  <c r="M112" i="6"/>
  <c r="M113" i="6"/>
  <c r="C133" i="6" l="1"/>
  <c r="C151" i="6" s="1"/>
  <c r="C169" i="6" s="1"/>
  <c r="C187" i="6" s="1"/>
  <c r="C205" i="6" s="1"/>
  <c r="C223" i="6" s="1"/>
  <c r="C241" i="6" s="1"/>
  <c r="C259" i="6" s="1"/>
  <c r="C277" i="6" s="1"/>
  <c r="M131" i="6"/>
  <c r="D3" i="6"/>
  <c r="A4" i="6" s="1"/>
  <c r="D25" i="6" l="1"/>
  <c r="D43" i="6" s="1"/>
  <c r="D61" i="6" s="1"/>
  <c r="D79" i="6" s="1"/>
  <c r="D97" i="6" s="1"/>
  <c r="D115" i="6" s="1"/>
  <c r="D133" i="6" s="1"/>
  <c r="D151" i="6" s="1"/>
  <c r="D169" i="6" s="1"/>
  <c r="D187" i="6" s="1"/>
  <c r="D205" i="6" s="1"/>
  <c r="D223" i="6" s="1"/>
  <c r="D241" i="6" s="1"/>
  <c r="D259" i="6" s="1"/>
  <c r="D277" i="6" s="1"/>
  <c r="C285" i="6"/>
  <c r="C4" i="6" s="1"/>
  <c r="L285" i="6"/>
  <c r="L4" i="6" s="1"/>
  <c r="N4" i="6" s="1"/>
  <c r="N5" i="6" l="1"/>
  <c r="D285" i="6"/>
  <c r="D4" i="6" s="1"/>
</calcChain>
</file>

<file path=xl/sharedStrings.xml><?xml version="1.0" encoding="utf-8"?>
<sst xmlns="http://schemas.openxmlformats.org/spreadsheetml/2006/main" count="2982" uniqueCount="1642">
  <si>
    <t>Timekeeper</t>
  </si>
  <si>
    <t>City of San Jose</t>
  </si>
  <si>
    <t>Pay Group:</t>
  </si>
  <si>
    <t>Business Unit:</t>
  </si>
  <si>
    <t>Pay Begin Date:</t>
  </si>
  <si>
    <t>Advice #</t>
  </si>
  <si>
    <t>Pay End Date:</t>
  </si>
  <si>
    <t>Advice Date:</t>
  </si>
  <si>
    <t>Tax Data:</t>
  </si>
  <si>
    <t>Federal</t>
  </si>
  <si>
    <t>CA State</t>
  </si>
  <si>
    <t>Employee ID:</t>
  </si>
  <si>
    <t>Tax Status:</t>
  </si>
  <si>
    <t>Address</t>
  </si>
  <si>
    <t>Department:</t>
  </si>
  <si>
    <t>Allowance:</t>
  </si>
  <si>
    <t>City -State-ZIP</t>
  </si>
  <si>
    <t>Location:</t>
  </si>
  <si>
    <t>Addl. Percent:</t>
  </si>
  <si>
    <t>Job Title:</t>
  </si>
  <si>
    <t>Analyst II</t>
  </si>
  <si>
    <t>Addl. Amount:</t>
  </si>
  <si>
    <t>Pay Rate:</t>
  </si>
  <si>
    <t xml:space="preserve">          </t>
  </si>
  <si>
    <t>HOURS &amp; EARNINGS</t>
  </si>
  <si>
    <t>TAXES</t>
  </si>
  <si>
    <t xml:space="preserve">Current </t>
  </si>
  <si>
    <t>YTD</t>
  </si>
  <si>
    <t>Rate</t>
  </si>
  <si>
    <t>Hours</t>
  </si>
  <si>
    <t>Earning</t>
  </si>
  <si>
    <t>Earnings</t>
  </si>
  <si>
    <t>Regular</t>
  </si>
  <si>
    <t>Fed MED/EE</t>
  </si>
  <si>
    <t>CA Withholding</t>
  </si>
  <si>
    <t>TOTAL:</t>
  </si>
  <si>
    <t>BEFORE-TAX DEDUCTIONS</t>
  </si>
  <si>
    <t>AFTER-TAX DEDUCTIONS</t>
  </si>
  <si>
    <t>EMPLOYER PAID BENEFITS</t>
  </si>
  <si>
    <t>Kaiser Health</t>
  </si>
  <si>
    <t>Delta Dental</t>
  </si>
  <si>
    <t>Benefits Admin</t>
  </si>
  <si>
    <t>VSP Signature</t>
  </si>
  <si>
    <t>EAP</t>
  </si>
  <si>
    <t>Long Term Disability 30</t>
  </si>
  <si>
    <t>Yes</t>
  </si>
  <si>
    <t>Long Term Disability 60</t>
  </si>
  <si>
    <t>No</t>
  </si>
  <si>
    <t>Retirement Contribution</t>
  </si>
  <si>
    <t>TOTAL GROSS</t>
  </si>
  <si>
    <t>FED TAXABLE GROSS</t>
  </si>
  <si>
    <t>TOTAL TAXES</t>
  </si>
  <si>
    <t>TOTAL DEDUCTIONS</t>
  </si>
  <si>
    <t>NET PAY</t>
  </si>
  <si>
    <t>Current</t>
  </si>
  <si>
    <t>YEAR-TO-DATE</t>
  </si>
  <si>
    <t>PAID TIME OFF</t>
  </si>
  <si>
    <t>SICK LEAVE</t>
  </si>
  <si>
    <t>NET PAY DISTRIBUTION</t>
  </si>
  <si>
    <t>Start Balance</t>
  </si>
  <si>
    <t>+ Earned</t>
  </si>
  <si>
    <t>+Bought</t>
  </si>
  <si>
    <t>- Taken</t>
  </si>
  <si>
    <t>-Sold</t>
  </si>
  <si>
    <t>+Adjustments</t>
  </si>
  <si>
    <t>End Balance</t>
  </si>
  <si>
    <t>LEAVE AND COMPENSATORY BALANCES</t>
  </si>
  <si>
    <t>Absence Type</t>
  </si>
  <si>
    <t>Current Balance</t>
  </si>
  <si>
    <t>Personal</t>
  </si>
  <si>
    <t>Sick</t>
  </si>
  <si>
    <t>Vacation</t>
  </si>
  <si>
    <t>Comp</t>
  </si>
  <si>
    <t>Sick:</t>
  </si>
  <si>
    <t>Paycheck Data &amp; Other  Information</t>
  </si>
  <si>
    <t>Employee Information</t>
  </si>
  <si>
    <t>FEX</t>
  </si>
  <si>
    <t>COU</t>
  </si>
  <si>
    <t>CC1</t>
  </si>
  <si>
    <t>Name</t>
  </si>
  <si>
    <t>Available Vacation Leave Balance</t>
  </si>
  <si>
    <t>FHO</t>
  </si>
  <si>
    <t>EXU</t>
  </si>
  <si>
    <t>CMP</t>
  </si>
  <si>
    <t>Available Sick Leave Balance</t>
  </si>
  <si>
    <t>FLT</t>
  </si>
  <si>
    <t>HOU</t>
  </si>
  <si>
    <t>CP1</t>
  </si>
  <si>
    <t>Employee ID number</t>
  </si>
  <si>
    <t>Personal Leave Balance</t>
  </si>
  <si>
    <t>FPE</t>
  </si>
  <si>
    <t>LSU</t>
  </si>
  <si>
    <t>CPJ</t>
  </si>
  <si>
    <t>Comp Balance</t>
  </si>
  <si>
    <t>FRW</t>
  </si>
  <si>
    <t>PEU</t>
  </si>
  <si>
    <t>FIT</t>
  </si>
  <si>
    <t>As of Reporting Date</t>
  </si>
  <si>
    <t>Executive Leave Balance</t>
  </si>
  <si>
    <t>FSF</t>
  </si>
  <si>
    <t>SIU</t>
  </si>
  <si>
    <t>OHR</t>
  </si>
  <si>
    <t>FSI</t>
  </si>
  <si>
    <t>UCO</t>
  </si>
  <si>
    <t>OV1</t>
  </si>
  <si>
    <t>Total Available Balances</t>
  </si>
  <si>
    <t>Accrual Values</t>
  </si>
  <si>
    <t>FVA</t>
  </si>
  <si>
    <t>UEX</t>
  </si>
  <si>
    <t>OV2</t>
  </si>
  <si>
    <t>VAC per  Hour</t>
  </si>
  <si>
    <t>FCO</t>
  </si>
  <si>
    <t>UHO</t>
  </si>
  <si>
    <t>OVC</t>
  </si>
  <si>
    <t>SIC per Hour</t>
  </si>
  <si>
    <t>ULS</t>
  </si>
  <si>
    <t>OVT</t>
  </si>
  <si>
    <t>UOC</t>
  </si>
  <si>
    <t>REG</t>
  </si>
  <si>
    <t>UPE</t>
  </si>
  <si>
    <t>RG2</t>
  </si>
  <si>
    <t>USF</t>
  </si>
  <si>
    <t>SC1</t>
  </si>
  <si>
    <t>USI</t>
  </si>
  <si>
    <t>SP1</t>
  </si>
  <si>
    <t>Benefits Information</t>
  </si>
  <si>
    <t>UVA</t>
  </si>
  <si>
    <t>VAU</t>
  </si>
  <si>
    <t>Sick Balance</t>
  </si>
  <si>
    <t>Vacation Balance</t>
  </si>
  <si>
    <t>Exec Leave Balance</t>
  </si>
  <si>
    <t>Baby Bonding</t>
  </si>
  <si>
    <t>Lost Time</t>
  </si>
  <si>
    <t>IF($A$5=1,IFERROR(VLOOKUP(A9,'Holiday Counter'!A:B,2,0),0),0)</t>
  </si>
  <si>
    <t>Balance Comparison</t>
  </si>
  <si>
    <t>Vacation Formula</t>
  </si>
  <si>
    <t>Holiday On/Off = 1/0</t>
  </si>
  <si>
    <t>.</t>
  </si>
  <si>
    <t>PayPeriod</t>
  </si>
  <si>
    <t>Total</t>
  </si>
  <si>
    <t>Pay Period</t>
  </si>
  <si>
    <t>Sub Total</t>
  </si>
  <si>
    <t>Accrual Rate</t>
  </si>
  <si>
    <t>Balance</t>
  </si>
  <si>
    <t>Accrual</t>
  </si>
  <si>
    <t>Balance Bar</t>
  </si>
  <si>
    <t>Earn Code</t>
  </si>
  <si>
    <t>Status</t>
  </si>
  <si>
    <t>Descr</t>
  </si>
  <si>
    <t>Earn Code Descriptions</t>
  </si>
  <si>
    <t xml:space="preserve"> 386</t>
  </si>
  <si>
    <t>$AC</t>
  </si>
  <si>
    <t>A</t>
  </si>
  <si>
    <t>All Earnings Codes - System Cd</t>
  </si>
  <si>
    <t>$NA</t>
  </si>
  <si>
    <t>N/A - Retro Place Holder</t>
  </si>
  <si>
    <t>ACB</t>
  </si>
  <si>
    <t>Add to Comp Time Balance</t>
  </si>
  <si>
    <t>ADA</t>
  </si>
  <si>
    <t>Administrative Assignment Flat</t>
  </si>
  <si>
    <t>ADF</t>
  </si>
  <si>
    <t>Administrative Assignment %</t>
  </si>
  <si>
    <t>ADM</t>
  </si>
  <si>
    <t>Administrative Leave</t>
  </si>
  <si>
    <t>ADV</t>
  </si>
  <si>
    <t>Advance</t>
  </si>
  <si>
    <t>AEP</t>
  </si>
  <si>
    <t>Alternate Employment Pay</t>
  </si>
  <si>
    <t>AJ1</t>
  </si>
  <si>
    <t>Taxable Adjustment 1</t>
  </si>
  <si>
    <t>AJ2</t>
  </si>
  <si>
    <t>Taxable Adjustment 2</t>
  </si>
  <si>
    <t>AJ3</t>
  </si>
  <si>
    <t>Taxable non-pay adjustment</t>
  </si>
  <si>
    <t>AT1</t>
  </si>
  <si>
    <t>FF Anti-Terrorism Training Pay</t>
  </si>
  <si>
    <t>AT2</t>
  </si>
  <si>
    <t>I</t>
  </si>
  <si>
    <t>FRecruits Anti Terrorism Trng</t>
  </si>
  <si>
    <t>AT3</t>
  </si>
  <si>
    <t>ATT Management Pay</t>
  </si>
  <si>
    <t>ATT</t>
  </si>
  <si>
    <t>Anti Terrorist Training Pay</t>
  </si>
  <si>
    <t>BIL</t>
  </si>
  <si>
    <t>Conversion-Bilingual Pay</t>
  </si>
  <si>
    <t>BL1</t>
  </si>
  <si>
    <t>Bilingual Pay Full-Time</t>
  </si>
  <si>
    <t>BL2</t>
  </si>
  <si>
    <t>Bilingual Pay Part-Time</t>
  </si>
  <si>
    <t>BL3</t>
  </si>
  <si>
    <t>MEF Bilingual Pay PT Unbenefit</t>
  </si>
  <si>
    <t>BL4</t>
  </si>
  <si>
    <t>Fire Bilingual Pay</t>
  </si>
  <si>
    <t>BL5</t>
  </si>
  <si>
    <t>Police Bilingual Pay</t>
  </si>
  <si>
    <t>BL6</t>
  </si>
  <si>
    <t>ABMEI Oral Bilingual Pay</t>
  </si>
  <si>
    <t>BL7</t>
  </si>
  <si>
    <t>ABMEI Oral &amp; Written Bilingual</t>
  </si>
  <si>
    <t>BLF</t>
  </si>
  <si>
    <t>Oral Bilingual Pay - Full Time</t>
  </si>
  <si>
    <t>BLP</t>
  </si>
  <si>
    <t>Oral Bilingual Pay Part Time</t>
  </si>
  <si>
    <t>BMB</t>
  </si>
  <si>
    <t>Bomb Pay</t>
  </si>
  <si>
    <t>BNS</t>
  </si>
  <si>
    <t>Bonus Pay</t>
  </si>
  <si>
    <t>BON</t>
  </si>
  <si>
    <t>Inactive Bonus Pay</t>
  </si>
  <si>
    <t>CAG</t>
  </si>
  <si>
    <t>Aged Comp Time Hours</t>
  </si>
  <si>
    <t>CAR</t>
  </si>
  <si>
    <t>$350.00 Automobile Allowance</t>
  </si>
  <si>
    <t>CBA</t>
  </si>
  <si>
    <t>Comp-Time Balance Adjustment</t>
  </si>
  <si>
    <t>Call Back for Comp @ 1.0</t>
  </si>
  <si>
    <t>CCL</t>
  </si>
  <si>
    <t>California COVID Leave</t>
  </si>
  <si>
    <t>CEL</t>
  </si>
  <si>
    <t>Cell Phone Stipend - Non Taxbl</t>
  </si>
  <si>
    <t>CET</t>
  </si>
  <si>
    <t>Cellular Phone Stipend-Taxable</t>
  </si>
  <si>
    <t>CIA</t>
  </si>
  <si>
    <t>Catastrophic Illness S/L Adj</t>
  </si>
  <si>
    <t>CIT</t>
  </si>
  <si>
    <t>Crisis Intervention Trng Pay</t>
  </si>
  <si>
    <t>CLO</t>
  </si>
  <si>
    <t>Closure-Furlough</t>
  </si>
  <si>
    <t>CMH</t>
  </si>
  <si>
    <t>Comp Time (Holiday)</t>
  </si>
  <si>
    <t>Overtime for Comp @ 1.0</t>
  </si>
  <si>
    <t>CN1</t>
  </si>
  <si>
    <t>Call Back Comp Not Wrked @1.0</t>
  </si>
  <si>
    <t>CNJ</t>
  </si>
  <si>
    <t>Call Back for Pay NotWrked@1.5</t>
  </si>
  <si>
    <t>CNP</t>
  </si>
  <si>
    <t>Call Back Pay Not Wrked @1.0</t>
  </si>
  <si>
    <t>COM</t>
  </si>
  <si>
    <t>Comp-Time Taken</t>
  </si>
  <si>
    <t>COP</t>
  </si>
  <si>
    <t>Comp-time Adj NonTx prior Year</t>
  </si>
  <si>
    <t>Comp - Time Taken -Unprotected</t>
  </si>
  <si>
    <t>Call Back for Pay @ 1.0</t>
  </si>
  <si>
    <t>Call Back for Pay @ 1.5</t>
  </si>
  <si>
    <t>CPO</t>
  </si>
  <si>
    <t>Comp -Time Payoff</t>
  </si>
  <si>
    <t>CR0</t>
  </si>
  <si>
    <t>CAR Allowance Prorated</t>
  </si>
  <si>
    <t>CR1</t>
  </si>
  <si>
    <t>$100 Automobile Allowance</t>
  </si>
  <si>
    <t>CR2</t>
  </si>
  <si>
    <t>$200 Automobile Allowance</t>
  </si>
  <si>
    <t>CR4</t>
  </si>
  <si>
    <t>$500 Automobile Allowance</t>
  </si>
  <si>
    <t>CR6</t>
  </si>
  <si>
    <t>$600 Automobile Allowance</t>
  </si>
  <si>
    <t>CRN</t>
  </si>
  <si>
    <t>Crane Operation</t>
  </si>
  <si>
    <t>CRU</t>
  </si>
  <si>
    <t>Covert Response Unit (CRU) Pay</t>
  </si>
  <si>
    <t>CSR</t>
  </si>
  <si>
    <t>Cancer Screening Release Time</t>
  </si>
  <si>
    <t>CST</t>
  </si>
  <si>
    <t>Community Serv Ofcr Trng Pay</t>
  </si>
  <si>
    <t>CTP</t>
  </si>
  <si>
    <t>Aged Comp-Time Paid</t>
  </si>
  <si>
    <t>CTX</t>
  </si>
  <si>
    <t>Comp Time Extended</t>
  </si>
  <si>
    <t>CV2</t>
  </si>
  <si>
    <t>Commuter Check Program</t>
  </si>
  <si>
    <t>DF2</t>
  </si>
  <si>
    <t>Disability En NTx Fr-FMLA Desg</t>
  </si>
  <si>
    <t>DH2</t>
  </si>
  <si>
    <t>Disability Hr NTx Fr-FMLA Desg</t>
  </si>
  <si>
    <t>DHP</t>
  </si>
  <si>
    <t>Disability Hr Ntx Prior Yr W2C</t>
  </si>
  <si>
    <t>DIL</t>
  </si>
  <si>
    <t>Dental In Lieu-Standard</t>
  </si>
  <si>
    <t>DIS</t>
  </si>
  <si>
    <t>DisabilityLeave@100%-FMLA Desg</t>
  </si>
  <si>
    <t>DLC</t>
  </si>
  <si>
    <t>Dental-in-Lieu with Child(ren)</t>
  </si>
  <si>
    <t>DLP</t>
  </si>
  <si>
    <t>Dental-in-Lieu with Spouse/DP</t>
  </si>
  <si>
    <t>DLS</t>
  </si>
  <si>
    <t>Dental-in-Lieu Single</t>
  </si>
  <si>
    <t>DMP</t>
  </si>
  <si>
    <t>Misc Non Leave DisPrYrADJ</t>
  </si>
  <si>
    <t>DOG</t>
  </si>
  <si>
    <t>Canine Unit Premium</t>
  </si>
  <si>
    <t>DOV</t>
  </si>
  <si>
    <t>Deduct for Overpayment</t>
  </si>
  <si>
    <t>DPN</t>
  </si>
  <si>
    <t>Data Plan Stipend - Non Taxbl</t>
  </si>
  <si>
    <t>DPT</t>
  </si>
  <si>
    <t>Data Plan Stipend - Taxable</t>
  </si>
  <si>
    <t>DS2</t>
  </si>
  <si>
    <t>Disability Leave NTx-FMLA Desg</t>
  </si>
  <si>
    <t>DS3</t>
  </si>
  <si>
    <t>Non Employee - 4850</t>
  </si>
  <si>
    <t>DSE</t>
  </si>
  <si>
    <t>Disability Leave@85%-FMLA Desg</t>
  </si>
  <si>
    <t>DSF</t>
  </si>
  <si>
    <t>Disability En FireLn-FMLA Desg</t>
  </si>
  <si>
    <t>DSH</t>
  </si>
  <si>
    <t>Disability Hr FireLn-FMLA Desg</t>
  </si>
  <si>
    <t>DST</t>
  </si>
  <si>
    <t>Pol Data Speclist Training Pay</t>
  </si>
  <si>
    <t>EDT</t>
  </si>
  <si>
    <t>Education &amp; Training Pay</t>
  </si>
  <si>
    <t>EER</t>
  </si>
  <si>
    <t>Non Taxable Empl Exp Reimburse</t>
  </si>
  <si>
    <t>EFL</t>
  </si>
  <si>
    <t>Extended Family Leave</t>
  </si>
  <si>
    <t>EFX</t>
  </si>
  <si>
    <t>Extended Family Leave ADJS</t>
  </si>
  <si>
    <t>EIL</t>
  </si>
  <si>
    <t>Enhanced Dental In Lieu</t>
  </si>
  <si>
    <t>EMT</t>
  </si>
  <si>
    <t>Emergency Medical Technician</t>
  </si>
  <si>
    <t>ENR</t>
  </si>
  <si>
    <t>Employee NonTxbl Reimbursement</t>
  </si>
  <si>
    <t>EPR</t>
  </si>
  <si>
    <t>Equipment Purchase Reimbursmnt</t>
  </si>
  <si>
    <t>ER1</t>
  </si>
  <si>
    <t>Non Taxable Safety Shoe Reimb</t>
  </si>
  <si>
    <t>ER2</t>
  </si>
  <si>
    <t>Food and Beverage Reimb</t>
  </si>
  <si>
    <t>ER3</t>
  </si>
  <si>
    <t>Non Tax Safety Glasses Reimb</t>
  </si>
  <si>
    <t>ER4</t>
  </si>
  <si>
    <t>Non Tax  Rain Gear Reimb</t>
  </si>
  <si>
    <t>ER5</t>
  </si>
  <si>
    <t>Membership or License Fees</t>
  </si>
  <si>
    <t>ERC</t>
  </si>
  <si>
    <t>Employee Recognition Award Adj</t>
  </si>
  <si>
    <t>ESP</t>
  </si>
  <si>
    <t>MEF CEO Svce Perfor Pilot Prog</t>
  </si>
  <si>
    <t>ESX</t>
  </si>
  <si>
    <t>Extended Sick Leave $200 Daily</t>
  </si>
  <si>
    <t>ETX</t>
  </si>
  <si>
    <t>Extended Sick Leave $511 Daily</t>
  </si>
  <si>
    <t>EXA</t>
  </si>
  <si>
    <t>Executive Leave Adjustment</t>
  </si>
  <si>
    <t>EXE</t>
  </si>
  <si>
    <t>Executive Leave</t>
  </si>
  <si>
    <t>Executive Leave - Unprotected</t>
  </si>
  <si>
    <t>F41</t>
  </si>
  <si>
    <t>Week 1 FLS Adj Amt</t>
  </si>
  <si>
    <t>F42</t>
  </si>
  <si>
    <t>Week 2 FLS Adj Amt</t>
  </si>
  <si>
    <t>F93</t>
  </si>
  <si>
    <t>CRU Back Pay</t>
  </si>
  <si>
    <t>F94</t>
  </si>
  <si>
    <t>CTO Back Pay</t>
  </si>
  <si>
    <t>F95</t>
  </si>
  <si>
    <t>Health/Dental in Lieu Back Pay</t>
  </si>
  <si>
    <t>F96</t>
  </si>
  <si>
    <t>FLSA Settlement Pensionable</t>
  </si>
  <si>
    <t>F97</t>
  </si>
  <si>
    <t>FLSA Settlement</t>
  </si>
  <si>
    <t>F98</t>
  </si>
  <si>
    <t>FLSA Increase 50% 1099 MISC</t>
  </si>
  <si>
    <t>F99</t>
  </si>
  <si>
    <t>FLSA Attorney Fees Reportable</t>
  </si>
  <si>
    <t>Comp-Time Taken - Protected</t>
  </si>
  <si>
    <t>FCT</t>
  </si>
  <si>
    <t>FLSA Comp Time</t>
  </si>
  <si>
    <t>FEI</t>
  </si>
  <si>
    <t>Fire Education Incentive</t>
  </si>
  <si>
    <t>Executive Leave - Protected</t>
  </si>
  <si>
    <t>FFL</t>
  </si>
  <si>
    <t>FLSA OT Adjustment - Fire</t>
  </si>
  <si>
    <t>Holiday Leave - Protected</t>
  </si>
  <si>
    <t>FHR</t>
  </si>
  <si>
    <t>Fire Line Hours Only</t>
  </si>
  <si>
    <t>Fitness Programs</t>
  </si>
  <si>
    <t>FLR</t>
  </si>
  <si>
    <t>FLSA - Fire Pensionable</t>
  </si>
  <si>
    <t>FLS</t>
  </si>
  <si>
    <t>FLSA Overtime Adjustment</t>
  </si>
  <si>
    <t>Lost Time - Protected</t>
  </si>
  <si>
    <t>FNL</t>
  </si>
  <si>
    <t>Funeral Leave</t>
  </si>
  <si>
    <t>Personal Leave - Protected</t>
  </si>
  <si>
    <t>FRG</t>
  </si>
  <si>
    <t>Fire Line Regular Earnings</t>
  </si>
  <si>
    <t>Reduced Work Wk Hrs Protected</t>
  </si>
  <si>
    <t>Sic Lv Family Camp Protected</t>
  </si>
  <si>
    <t>Sick Leave - Protected</t>
  </si>
  <si>
    <t>Vacation Leave - Protected</t>
  </si>
  <si>
    <t>GNT</t>
  </si>
  <si>
    <t>Misc. Earnings - Non Taxable</t>
  </si>
  <si>
    <t>H10</t>
  </si>
  <si>
    <t>Higher Class Management 5.39%</t>
  </si>
  <si>
    <t>H11</t>
  </si>
  <si>
    <t>Higher Class Management 10.69%</t>
  </si>
  <si>
    <t>HC1</t>
  </si>
  <si>
    <t>Higher Class Management  7.43%</t>
  </si>
  <si>
    <t>HC2</t>
  </si>
  <si>
    <t>Higher Class Management 9.10%</t>
  </si>
  <si>
    <t>HC3</t>
  </si>
  <si>
    <t>Higher Class Management 18.47%</t>
  </si>
  <si>
    <t>HC4</t>
  </si>
  <si>
    <t>Higher Class Management 19.07%</t>
  </si>
  <si>
    <t>HC5</t>
  </si>
  <si>
    <t>Higher Class Management 10.00%</t>
  </si>
  <si>
    <t>HC6</t>
  </si>
  <si>
    <t>Higher Class Management 1.01%</t>
  </si>
  <si>
    <t>HC7</t>
  </si>
  <si>
    <t>Higher Class Management 13.28%</t>
  </si>
  <si>
    <t>HC8</t>
  </si>
  <si>
    <t>Higher Class Management 4.97%</t>
  </si>
  <si>
    <t>HC9</t>
  </si>
  <si>
    <t>Higher Class Management 13.93%</t>
  </si>
  <si>
    <t>HCB</t>
  </si>
  <si>
    <t>Health Care Lump Sum</t>
  </si>
  <si>
    <t>HCL</t>
  </si>
  <si>
    <t>Higher Class Pay</t>
  </si>
  <si>
    <t>HCM</t>
  </si>
  <si>
    <t>Higher Class Management</t>
  </si>
  <si>
    <t>HCP</t>
  </si>
  <si>
    <t>Management Higher Class Unit99</t>
  </si>
  <si>
    <t>HCS</t>
  </si>
  <si>
    <t>Higher Class Management 4.61%</t>
  </si>
  <si>
    <t>HIL</t>
  </si>
  <si>
    <t>Holiday In-Lieu Pay</t>
  </si>
  <si>
    <t>HLC</t>
  </si>
  <si>
    <t>Health-in-Lieu with Child(ren)</t>
  </si>
  <si>
    <t>HLF</t>
  </si>
  <si>
    <t>Health In Lieu-Family</t>
  </si>
  <si>
    <t>HLP</t>
  </si>
  <si>
    <t>Health-in-Lieu with Spouse/DP</t>
  </si>
  <si>
    <t>HLS</t>
  </si>
  <si>
    <t>Health In Lieu-Single</t>
  </si>
  <si>
    <t>HOL</t>
  </si>
  <si>
    <t>Holiday Leave</t>
  </si>
  <si>
    <t>Holiday Leave - Unprotected</t>
  </si>
  <si>
    <t>HPD</t>
  </si>
  <si>
    <t>Health &amp; Personal Development</t>
  </si>
  <si>
    <t>HPI</t>
  </si>
  <si>
    <t>Hiring Pay- Incentive</t>
  </si>
  <si>
    <t>HPN</t>
  </si>
  <si>
    <t>Hiring Pay Next Level</t>
  </si>
  <si>
    <t>HPP</t>
  </si>
  <si>
    <t>Hiring Pay- Probation</t>
  </si>
  <si>
    <t>HRA</t>
  </si>
  <si>
    <t>Human Resources Account</t>
  </si>
  <si>
    <t>HRP</t>
  </si>
  <si>
    <t>Hiring Referral Program</t>
  </si>
  <si>
    <t>HSC</t>
  </si>
  <si>
    <t>Step Increase Hours</t>
  </si>
  <si>
    <t>HTP</t>
  </si>
  <si>
    <t>Hazard Incidents Team (Relief)</t>
  </si>
  <si>
    <t>HTR</t>
  </si>
  <si>
    <t>Hazardous Incidents Team (Reg)</t>
  </si>
  <si>
    <t>JUR</t>
  </si>
  <si>
    <t>Jury Duty</t>
  </si>
  <si>
    <t>LBP</t>
  </si>
  <si>
    <t>Vacation Balance Payoff</t>
  </si>
  <si>
    <t>LIC</t>
  </si>
  <si>
    <t>Class A/B License Pay</t>
  </si>
  <si>
    <t>LSR</t>
  </si>
  <si>
    <t>Lump Sum Retro</t>
  </si>
  <si>
    <t>LST</t>
  </si>
  <si>
    <t>Lost Time - Unprotected</t>
  </si>
  <si>
    <t>M05</t>
  </si>
  <si>
    <t>Mngmt Performance Pay - 1/2 %</t>
  </si>
  <si>
    <t>M10</t>
  </si>
  <si>
    <t>Mngmt Performance Pay - 1.0 %</t>
  </si>
  <si>
    <t>M15</t>
  </si>
  <si>
    <t>Mngmt Performance Pay - 1.5 %</t>
  </si>
  <si>
    <t>M20</t>
  </si>
  <si>
    <t>Mngmt Performance Pay - 2.0 %</t>
  </si>
  <si>
    <t>M21</t>
  </si>
  <si>
    <t>Mngmt Performance Pay - 2.1%</t>
  </si>
  <si>
    <t>M25</t>
  </si>
  <si>
    <t>Mngmt Performance Pay - 2.5 %</t>
  </si>
  <si>
    <t>M30</t>
  </si>
  <si>
    <t>Mngmt Performance Pay - 3.0 %</t>
  </si>
  <si>
    <t>M35</t>
  </si>
  <si>
    <t>Mngmt Performance Pay - 3.5 %</t>
  </si>
  <si>
    <t>M40</t>
  </si>
  <si>
    <t>Mngmt Performance Pay - 4.0 %</t>
  </si>
  <si>
    <t>M45</t>
  </si>
  <si>
    <t>Mngmt Performance Pay - 4.5 %</t>
  </si>
  <si>
    <t>M50</t>
  </si>
  <si>
    <t>Mngmt Performance Pay - 5.0 %</t>
  </si>
  <si>
    <t>MAA</t>
  </si>
  <si>
    <t>Management Allowance 5%</t>
  </si>
  <si>
    <t>MAB</t>
  </si>
  <si>
    <t>Management Allowance 7.5%</t>
  </si>
  <si>
    <t>MAC</t>
  </si>
  <si>
    <t>Management Allowance 10%</t>
  </si>
  <si>
    <t>MAD</t>
  </si>
  <si>
    <t>Management Allowance 12.5%</t>
  </si>
  <si>
    <t>MAE</t>
  </si>
  <si>
    <t>Management Allowance 15%</t>
  </si>
  <si>
    <t>MAF</t>
  </si>
  <si>
    <t>Management Allowance 17.5%</t>
  </si>
  <si>
    <t>MAG</t>
  </si>
  <si>
    <t>Management Allowance 5.2%</t>
  </si>
  <si>
    <t>MAH</t>
  </si>
  <si>
    <t>Management Allowance 6.0%</t>
  </si>
  <si>
    <t>MAI</t>
  </si>
  <si>
    <t>Management Allowance 7%</t>
  </si>
  <si>
    <t>MAJ</t>
  </si>
  <si>
    <t>Management Allowance 8.71%</t>
  </si>
  <si>
    <t>MAK</t>
  </si>
  <si>
    <t>Management Allowance Special</t>
  </si>
  <si>
    <t>MAL</t>
  </si>
  <si>
    <t>Management Allowance + HIL</t>
  </si>
  <si>
    <t>MAM</t>
  </si>
  <si>
    <t>Management  Allowance 2.5%</t>
  </si>
  <si>
    <t>MAN</t>
  </si>
  <si>
    <t>Management Allowance 8%</t>
  </si>
  <si>
    <t>MAO</t>
  </si>
  <si>
    <t>Management Allowance 10.15%</t>
  </si>
  <si>
    <t>MD9</t>
  </si>
  <si>
    <t>City Paid Deferred Comp - 9%</t>
  </si>
  <si>
    <t>MDC</t>
  </si>
  <si>
    <t>City Paid Deferred Comp</t>
  </si>
  <si>
    <t>MEC</t>
  </si>
  <si>
    <t>Brake, Lamp and Smog Certifica</t>
  </si>
  <si>
    <t>MER</t>
  </si>
  <si>
    <t>Merit Pay - Pensionable</t>
  </si>
  <si>
    <t>MFR</t>
  </si>
  <si>
    <t>Mngmt Perform Pay-Fixed Rate</t>
  </si>
  <si>
    <t>MGE</t>
  </si>
  <si>
    <t>MERGE Unit Pay</t>
  </si>
  <si>
    <t>MLA</t>
  </si>
  <si>
    <t>Meal Allowance</t>
  </si>
  <si>
    <t>MLN</t>
  </si>
  <si>
    <t>Military Leave Non Taxable</t>
  </si>
  <si>
    <t>MLR</t>
  </si>
  <si>
    <t>Military Leave EE Pensionable</t>
  </si>
  <si>
    <t>MLT</t>
  </si>
  <si>
    <t>Military Leave</t>
  </si>
  <si>
    <t>MNP</t>
  </si>
  <si>
    <t>Military Non-Pensionable</t>
  </si>
  <si>
    <t>MO1</t>
  </si>
  <si>
    <t>Moving Expenses(Box 1-Taxable)</t>
  </si>
  <si>
    <t>MO2</t>
  </si>
  <si>
    <t>Moving Expense(Box 13-Nontax)</t>
  </si>
  <si>
    <t>MO3</t>
  </si>
  <si>
    <t>Moving Exp(Adj-Box 13-Nontax)</t>
  </si>
  <si>
    <t>MOV</t>
  </si>
  <si>
    <t>Moving Exp(Adj-Box 1-Taxable)</t>
  </si>
  <si>
    <t>MPA</t>
  </si>
  <si>
    <t>Military Pay Adjustments</t>
  </si>
  <si>
    <t>MPJ</t>
  </si>
  <si>
    <t>Military Prior Adj Taxable</t>
  </si>
  <si>
    <t>MPP</t>
  </si>
  <si>
    <t>Management Performance Bonus</t>
  </si>
  <si>
    <t>MR1</t>
  </si>
  <si>
    <t>Mileage 1 - Non Taxable</t>
  </si>
  <si>
    <t>MRA</t>
  </si>
  <si>
    <t>MR1 Adjustment Non-Taxable</t>
  </si>
  <si>
    <t>MRT</t>
  </si>
  <si>
    <t>Mileage - Taxable</t>
  </si>
  <si>
    <t>MSC</t>
  </si>
  <si>
    <t>Miscellaneous Earnings-Taxable</t>
  </si>
  <si>
    <t>MSP</t>
  </si>
  <si>
    <t>Military Supplementl 1099-MISC</t>
  </si>
  <si>
    <t>MST</t>
  </si>
  <si>
    <t>Military Supplemental Pay Txbl</t>
  </si>
  <si>
    <t>MSV</t>
  </si>
  <si>
    <t>City Paid 401(a) Plan</t>
  </si>
  <si>
    <t>MTR</t>
  </si>
  <si>
    <t>Motorcycle Duty Pay</t>
  </si>
  <si>
    <t>N01</t>
  </si>
  <si>
    <t>Bi-weekly Notary Pay</t>
  </si>
  <si>
    <t>N99</t>
  </si>
  <si>
    <t>1099 MISCELLANEOUS INCOME</t>
  </si>
  <si>
    <t>NCA</t>
  </si>
  <si>
    <t>5%Non-Pensionable Compensation</t>
  </si>
  <si>
    <t>NCF</t>
  </si>
  <si>
    <t>1%Non-Pensionable Compensation</t>
  </si>
  <si>
    <t>NOT</t>
  </si>
  <si>
    <t>Notary Fee</t>
  </si>
  <si>
    <t>NTP</t>
  </si>
  <si>
    <t>Non-Txbl Professnl Development</t>
  </si>
  <si>
    <t>OHN</t>
  </si>
  <si>
    <t>Other Hrs - Back Pay Non-Pensn</t>
  </si>
  <si>
    <t>Other hours - Back pay</t>
  </si>
  <si>
    <t>OIP</t>
  </si>
  <si>
    <t>Operator Incentive Pay</t>
  </si>
  <si>
    <t>OPL</t>
  </si>
  <si>
    <t>Conversion-Other Paid Leaves</t>
  </si>
  <si>
    <t>OT1</t>
  </si>
  <si>
    <t>1% One-Time Lump Sum Payment</t>
  </si>
  <si>
    <t>OT2</t>
  </si>
  <si>
    <t>2% One-Time Lump Sum Payment</t>
  </si>
  <si>
    <t>OT3</t>
  </si>
  <si>
    <t>2.5% Retention Bonus</t>
  </si>
  <si>
    <t>OT4</t>
  </si>
  <si>
    <t>1.5% Rentention Bonus</t>
  </si>
  <si>
    <t>OT5</t>
  </si>
  <si>
    <t>$5,000 Retention Bonus</t>
  </si>
  <si>
    <t>OT6</t>
  </si>
  <si>
    <t>One-Time Lump Sum Payment</t>
  </si>
  <si>
    <t>OT7</t>
  </si>
  <si>
    <t>LTD Premium Credit</t>
  </si>
  <si>
    <t>OTH</t>
  </si>
  <si>
    <t>Conversion-Other Earnings</t>
  </si>
  <si>
    <t>Overtime for Pay @ 1.0</t>
  </si>
  <si>
    <t>Overtime for Pay @ 2.0</t>
  </si>
  <si>
    <t>Overtime Conversion Fire @ 1.5</t>
  </si>
  <si>
    <t>Overtime for Pay @ 1.5</t>
  </si>
  <si>
    <t>OWF</t>
  </si>
  <si>
    <t>Oral/Written Bilingual F/T</t>
  </si>
  <si>
    <t>OWP</t>
  </si>
  <si>
    <t>Oral/Written Bilingual P/T</t>
  </si>
  <si>
    <t>PA1</t>
  </si>
  <si>
    <t>MEF Prof Achievement Incentive</t>
  </si>
  <si>
    <t>PA2</t>
  </si>
  <si>
    <t>Prof Achievement Incentive</t>
  </si>
  <si>
    <t>PA3</t>
  </si>
  <si>
    <t>AEA Addl Prof ACHIEV Incentive</t>
  </si>
  <si>
    <t>PAR</t>
  </si>
  <si>
    <t>Paramedic Pay (Regular)</t>
  </si>
  <si>
    <t>PAY</t>
  </si>
  <si>
    <t>PAY Earnings Aggregate</t>
  </si>
  <si>
    <t>PCT</t>
  </si>
  <si>
    <t>Employee Comp Time Payout</t>
  </si>
  <si>
    <t>PDP</t>
  </si>
  <si>
    <t>Professional Development</t>
  </si>
  <si>
    <t>PER</t>
  </si>
  <si>
    <t>Personal Leave</t>
  </si>
  <si>
    <t>Personal Leave - Unprotected</t>
  </si>
  <si>
    <t>PGA</t>
  </si>
  <si>
    <t>Protective Gear Allowance</t>
  </si>
  <si>
    <t>PIP</t>
  </si>
  <si>
    <t>Paramedic Intern Preceptor</t>
  </si>
  <si>
    <t>PKG</t>
  </si>
  <si>
    <t>Sustainable Commute Incentive</t>
  </si>
  <si>
    <t>PLA</t>
  </si>
  <si>
    <t>Personal Leave Bal Adjustment</t>
  </si>
  <si>
    <t>PMP</t>
  </si>
  <si>
    <t>AEA Project Mgmt Professional</t>
  </si>
  <si>
    <t>PN9</t>
  </si>
  <si>
    <t>PDP Unit 99 Non Taxable</t>
  </si>
  <si>
    <t>PPA</t>
  </si>
  <si>
    <t>POST Pay Advanced</t>
  </si>
  <si>
    <t>PPI</t>
  </si>
  <si>
    <t>POST Pay Intermediate</t>
  </si>
  <si>
    <t>PRB</t>
  </si>
  <si>
    <t>Probationary Hours</t>
  </si>
  <si>
    <t>PRN</t>
  </si>
  <si>
    <t>Paramedic - Support (5%)</t>
  </si>
  <si>
    <t>PRS</t>
  </si>
  <si>
    <t>Paramedic Pay - Support (8%)</t>
  </si>
  <si>
    <t>PRT</t>
  </si>
  <si>
    <t>Retention/Premium Pay CIT</t>
  </si>
  <si>
    <t>PTA</t>
  </si>
  <si>
    <t>Paid Time Off</t>
  </si>
  <si>
    <t>PTO</t>
  </si>
  <si>
    <t>R01</t>
  </si>
  <si>
    <t>Retroactive Pay/PTC</t>
  </si>
  <si>
    <t>RCG</t>
  </si>
  <si>
    <t>Employee Recognition Award</t>
  </si>
  <si>
    <t>RCN</t>
  </si>
  <si>
    <t>Retirement Cell Phone Non Txbl</t>
  </si>
  <si>
    <t>RCT</t>
  </si>
  <si>
    <t>Retirement Cell Phone Taxable</t>
  </si>
  <si>
    <t>RET</t>
  </si>
  <si>
    <t>Retirement Hours</t>
  </si>
  <si>
    <t>RFD</t>
  </si>
  <si>
    <t>Refund</t>
  </si>
  <si>
    <t>RFS</t>
  </si>
  <si>
    <t>Return Service Purchased - Emp</t>
  </si>
  <si>
    <t>Regular Time &gt; 40 Hrs per week</t>
  </si>
  <si>
    <t>RGC</t>
  </si>
  <si>
    <t>Shift Cancellation Pay</t>
  </si>
  <si>
    <t>RIP</t>
  </si>
  <si>
    <t>Referral Incentive Payment</t>
  </si>
  <si>
    <t>RNT</t>
  </si>
  <si>
    <t>Interim Housing Allowance</t>
  </si>
  <si>
    <t>RTM</t>
  </si>
  <si>
    <t>Retroactive Earnings</t>
  </si>
  <si>
    <t>RTN</t>
  </si>
  <si>
    <t>Retro Pay/Non-Pensionable</t>
  </si>
  <si>
    <t>RTO</t>
  </si>
  <si>
    <t>Retro Pay/Overtime</t>
  </si>
  <si>
    <t>RTR</t>
  </si>
  <si>
    <t>Retroactive Pay/Pensionable</t>
  </si>
  <si>
    <t>RW2</t>
  </si>
  <si>
    <t>Reduced Work Week - ABMEI</t>
  </si>
  <si>
    <t>RWW</t>
  </si>
  <si>
    <t>Reduced Work Week Hours</t>
  </si>
  <si>
    <t>SAW</t>
  </si>
  <si>
    <t>Employee Suggestion Award</t>
  </si>
  <si>
    <t>Standby for Comp @ 1.0</t>
  </si>
  <si>
    <t>SCB</t>
  </si>
  <si>
    <t>Subtract from Com Time Balance</t>
  </si>
  <si>
    <t>SEV</t>
  </si>
  <si>
    <t>Severance Pay</t>
  </si>
  <si>
    <t>SH2</t>
  </si>
  <si>
    <t>Shift Premium $1.50</t>
  </si>
  <si>
    <t>SH3</t>
  </si>
  <si>
    <t>Shift Premium - $1.55</t>
  </si>
  <si>
    <t>SH4</t>
  </si>
  <si>
    <t>Graveyrd Shift Prem $1.75</t>
  </si>
  <si>
    <t>SHF</t>
  </si>
  <si>
    <t>Shift Premium $1.20</t>
  </si>
  <si>
    <t>SHG</t>
  </si>
  <si>
    <t>Shift Dfferenti Graveyd $1.75</t>
  </si>
  <si>
    <t>SHH</t>
  </si>
  <si>
    <t>Conversion-Shorthand/Hit/Bldg</t>
  </si>
  <si>
    <t>SHN</t>
  </si>
  <si>
    <t>Shorthand Pay</t>
  </si>
  <si>
    <t>SHP</t>
  </si>
  <si>
    <t>Shorthand Premium $25.00</t>
  </si>
  <si>
    <t>SHR</t>
  </si>
  <si>
    <t>Graveyard Shift Premium - $1.6</t>
  </si>
  <si>
    <t>SHW</t>
  </si>
  <si>
    <t>Shift Premium - $1.40</t>
  </si>
  <si>
    <t>SIC</t>
  </si>
  <si>
    <t>Sick Leave</t>
  </si>
  <si>
    <t>SIF</t>
  </si>
  <si>
    <t>Sick Leave Family Camp</t>
  </si>
  <si>
    <t>SIP</t>
  </si>
  <si>
    <t>Sick Lve Adj Nontx Prior Year</t>
  </si>
  <si>
    <t>Sick Leave - Unprotected</t>
  </si>
  <si>
    <t>SKA</t>
  </si>
  <si>
    <t>Sick Leave Accrual Adjustment</t>
  </si>
  <si>
    <t>SL2</t>
  </si>
  <si>
    <t>Emergency Sick Leave $200/day</t>
  </si>
  <si>
    <t>SL5</t>
  </si>
  <si>
    <t>Emergency Sick Leave $511/day</t>
  </si>
  <si>
    <t>SLF</t>
  </si>
  <si>
    <t>Miscellaneous Earnings Adj</t>
  </si>
  <si>
    <t>SLP</t>
  </si>
  <si>
    <t>Sick Leave Balance Payoff</t>
  </si>
  <si>
    <t>SLS</t>
  </si>
  <si>
    <t>SLP Balance Adj only</t>
  </si>
  <si>
    <t>Standby for Pay @ 1.0</t>
  </si>
  <si>
    <t>SPJ</t>
  </si>
  <si>
    <t>Standby for Pay @ 1.5</t>
  </si>
  <si>
    <t>SPR</t>
  </si>
  <si>
    <t>Stop Payment Replacement</t>
  </si>
  <si>
    <t>ST1</t>
  </si>
  <si>
    <t>Stipend (Per Diem Rate)</t>
  </si>
  <si>
    <t>ST2</t>
  </si>
  <si>
    <t>SU2</t>
  </si>
  <si>
    <t>Suspension - POA and IAFF</t>
  </si>
  <si>
    <t>SUG</t>
  </si>
  <si>
    <t>Suggestion Award (adj)</t>
  </si>
  <si>
    <t>SUP</t>
  </si>
  <si>
    <t>Conversion-Spec Unit Premium</t>
  </si>
  <si>
    <t>SUS</t>
  </si>
  <si>
    <t>Suspension</t>
  </si>
  <si>
    <t>SVA</t>
  </si>
  <si>
    <t>Service Hours Adjustment</t>
  </si>
  <si>
    <t>SVC</t>
  </si>
  <si>
    <t>Service Hours</t>
  </si>
  <si>
    <t>T01</t>
  </si>
  <si>
    <t>Travel Advance - In State</t>
  </si>
  <si>
    <t>T02</t>
  </si>
  <si>
    <t>Travel Advance - Out of State</t>
  </si>
  <si>
    <t>T03</t>
  </si>
  <si>
    <t>Travel Advance - Local</t>
  </si>
  <si>
    <t>TGA</t>
  </si>
  <si>
    <t>Taxable Gross Adjustment</t>
  </si>
  <si>
    <t>TN4</t>
  </si>
  <si>
    <t>Travl Exp Non Txbl Out State</t>
  </si>
  <si>
    <t>TPA</t>
  </si>
  <si>
    <t>TPAC Stipend - Adj</t>
  </si>
  <si>
    <t>TPC</t>
  </si>
  <si>
    <t>TPAC Stipend</t>
  </si>
  <si>
    <t>TR1</t>
  </si>
  <si>
    <t>NonTaxbl Travl Exp Reimb In ST</t>
  </si>
  <si>
    <t>TR2</t>
  </si>
  <si>
    <t>NonTaxbl Travl Exp Reimb OutST</t>
  </si>
  <si>
    <t>TR3</t>
  </si>
  <si>
    <t>NonTaxbl Travl Exp Reim Local</t>
  </si>
  <si>
    <t>TR4</t>
  </si>
  <si>
    <t>Non Taxable Employee Training</t>
  </si>
  <si>
    <t>TR5</t>
  </si>
  <si>
    <t>Taxable Travel Reimbursement</t>
  </si>
  <si>
    <t>TRD</t>
  </si>
  <si>
    <t>Dispatchers Training Pay</t>
  </si>
  <si>
    <t>TRN</t>
  </si>
  <si>
    <t>Police Field Training Pay</t>
  </si>
  <si>
    <t>TRV</t>
  </si>
  <si>
    <t>Travel Expenses Taxable (Adj)</t>
  </si>
  <si>
    <t>TTN</t>
  </si>
  <si>
    <t>Travl Exp Non Txbl Out  State</t>
  </si>
  <si>
    <t>TTR</t>
  </si>
  <si>
    <t>Taxable Tuition Reimbursement</t>
  </si>
  <si>
    <t>TUI</t>
  </si>
  <si>
    <t>Tuition Reimbursement - Nontax</t>
  </si>
  <si>
    <t>UAA</t>
  </si>
  <si>
    <t>Uniform Allowance Accrual</t>
  </si>
  <si>
    <t>UAB</t>
  </si>
  <si>
    <t>Uniform Allowance Bi-Weekly</t>
  </si>
  <si>
    <t>UAD</t>
  </si>
  <si>
    <t>Uniform Allowance Advance</t>
  </si>
  <si>
    <t>UAF</t>
  </si>
  <si>
    <t>Uniform Allowance FIRE Bi-wkly</t>
  </si>
  <si>
    <t>UAP</t>
  </si>
  <si>
    <t>Uniform Allowance Payment</t>
  </si>
  <si>
    <t>UC1</t>
  </si>
  <si>
    <t>Camp Unifm Allw Sr Park Ranger</t>
  </si>
  <si>
    <t>UC2</t>
  </si>
  <si>
    <t>CAMP Unifm Allw Animl Serv Sup</t>
  </si>
  <si>
    <t>Comp -Time Taken - Unprotected</t>
  </si>
  <si>
    <t>UDM</t>
  </si>
  <si>
    <t>Unpaid Disaster Management</t>
  </si>
  <si>
    <t>UER</t>
  </si>
  <si>
    <t>Uniform / Equipment Replacemnt</t>
  </si>
  <si>
    <t>UF2</t>
  </si>
  <si>
    <t>Unpaid Furlough Leaves - 998</t>
  </si>
  <si>
    <t>UF3</t>
  </si>
  <si>
    <t>Voluntary Unpaid Furlough -RET</t>
  </si>
  <si>
    <t>UFA</t>
  </si>
  <si>
    <t>Unpaid Furlough Leave - ALP</t>
  </si>
  <si>
    <t>UFL</t>
  </si>
  <si>
    <t>Unpaid Furlough Leaves</t>
  </si>
  <si>
    <t>UMB</t>
  </si>
  <si>
    <t>Unpaid Benefited Military Leav</t>
  </si>
  <si>
    <t>UMF</t>
  </si>
  <si>
    <t>MEF FT Unifrm Allowance Biwkly</t>
  </si>
  <si>
    <t>UML</t>
  </si>
  <si>
    <t>Inactive Duty Military Leave</t>
  </si>
  <si>
    <t>UMP</t>
  </si>
  <si>
    <t>MEF PT Unifrm Allowance Biwkly</t>
  </si>
  <si>
    <t>UO3</t>
  </si>
  <si>
    <t>OE3 Uniform Allowance Biwkly</t>
  </si>
  <si>
    <t>UPA</t>
  </si>
  <si>
    <t>Unpaid Administrative Leave</t>
  </si>
  <si>
    <t>UPM</t>
  </si>
  <si>
    <t>Unpaid Military Leave</t>
  </si>
  <si>
    <t>URP</t>
  </si>
  <si>
    <t>Uniform Replacement (adj)</t>
  </si>
  <si>
    <t>Sic Lv Family Camp Unprotected</t>
  </si>
  <si>
    <t>USP</t>
  </si>
  <si>
    <t>Urban Search &amp; Rescue (Relief)</t>
  </si>
  <si>
    <t>USR</t>
  </si>
  <si>
    <t>Urban Search &amp; Rescue (Reg)</t>
  </si>
  <si>
    <t>Vacation Leave - Unprotected</t>
  </si>
  <si>
    <t>VAC</t>
  </si>
  <si>
    <t>Vacation Leave</t>
  </si>
  <si>
    <t>VAJ</t>
  </si>
  <si>
    <t>Vacation Accrual Adjustment</t>
  </si>
  <si>
    <t>VAP</t>
  </si>
  <si>
    <t>Vac Lve Adj Nontx Prior Year</t>
  </si>
  <si>
    <t>VEH</t>
  </si>
  <si>
    <t>Imputed Vehicle Usage (Adj)</t>
  </si>
  <si>
    <t>VNI</t>
  </si>
  <si>
    <t>Vacation Leave Non-Taxable</t>
  </si>
  <si>
    <t>VSA</t>
  </si>
  <si>
    <t>Vac Sellback Imputed Inc Adj</t>
  </si>
  <si>
    <t>VSB</t>
  </si>
  <si>
    <t>Vacation Sellback</t>
  </si>
  <si>
    <t>VSI</t>
  </si>
  <si>
    <t>Vac Sellback Imputed Income</t>
  </si>
  <si>
    <t>WCC</t>
  </si>
  <si>
    <t>Worker's Comp Txbl Income Cr</t>
  </si>
  <si>
    <t>WCO</t>
  </si>
  <si>
    <t>Worker's Compensation Offset</t>
  </si>
  <si>
    <t>WFH</t>
  </si>
  <si>
    <t>COVID19 Work From Home Stipend</t>
  </si>
  <si>
    <t>WIT</t>
  </si>
  <si>
    <t>Witness Leave</t>
  </si>
  <si>
    <t>WL1</t>
  </si>
  <si>
    <t>Wellness Level 1 Incentive</t>
  </si>
  <si>
    <t>WL2</t>
  </si>
  <si>
    <t>Wellness Level 2 Incentive</t>
  </si>
  <si>
    <t>XCP</t>
  </si>
  <si>
    <t>Excess Comp Time Payout</t>
  </si>
  <si>
    <t>XPY</t>
  </si>
  <si>
    <t>For Fire Line Use Only</t>
  </si>
  <si>
    <t>ZZZ</t>
  </si>
  <si>
    <t>Time &amp; Labor Earnings Code</t>
  </si>
  <si>
    <t>Union Code</t>
  </si>
  <si>
    <t>AEA</t>
  </si>
  <si>
    <t>ALP</t>
  </si>
  <si>
    <t>FIR</t>
  </si>
  <si>
    <t>IBE</t>
  </si>
  <si>
    <t>INS</t>
  </si>
  <si>
    <t>MEF</t>
  </si>
  <si>
    <t>MGT</t>
  </si>
  <si>
    <t>MNT</t>
  </si>
  <si>
    <t>OE3</t>
  </si>
  <si>
    <t>POA</t>
  </si>
  <si>
    <t>PRA</t>
  </si>
  <si>
    <t>SEA</t>
  </si>
  <si>
    <t>UNR</t>
  </si>
  <si>
    <t>HolHours</t>
  </si>
  <si>
    <t>Begin</t>
  </si>
  <si>
    <t>End</t>
  </si>
  <si>
    <t>Begin Day</t>
  </si>
  <si>
    <t>End Day</t>
  </si>
  <si>
    <t>Report ID:</t>
  </si>
  <si>
    <t>CSJPayPl.Sqr</t>
  </si>
  <si>
    <t>Effective Date As Of:</t>
  </si>
  <si>
    <t>Run Date:</t>
  </si>
  <si>
    <t>Run Time:</t>
  </si>
  <si>
    <t>JobCode</t>
  </si>
  <si>
    <t>Sal Adm</t>
  </si>
  <si>
    <t>Grade</t>
  </si>
  <si>
    <t>No.</t>
  </si>
  <si>
    <t>JobCode Title</t>
  </si>
  <si>
    <t>Plan</t>
  </si>
  <si>
    <t>Code</t>
  </si>
  <si>
    <t>Account Clerk I</t>
  </si>
  <si>
    <t>Account Clerk I PT</t>
  </si>
  <si>
    <t>Account Clerk II</t>
  </si>
  <si>
    <t>Account Clerk II PT</t>
  </si>
  <si>
    <t>Accountant I</t>
  </si>
  <si>
    <t>Accountant II</t>
  </si>
  <si>
    <t>Accounting Tech</t>
  </si>
  <si>
    <t>Accounting Tech PT</t>
  </si>
  <si>
    <t>Administrative Assistant</t>
  </si>
  <si>
    <t>Administrative Assistant PT</t>
  </si>
  <si>
    <t>Administrative Officer</t>
  </si>
  <si>
    <t>Air Conditioning Mech</t>
  </si>
  <si>
    <t>Air Conditioning Supv</t>
  </si>
  <si>
    <t>Air Service Development Mgr</t>
  </si>
  <si>
    <t>Airport Equipment Mechanic</t>
  </si>
  <si>
    <t>Airport Maint Supvr</t>
  </si>
  <si>
    <t>Airport Oper Manager I</t>
  </si>
  <si>
    <t>Airport Oper Manager II</t>
  </si>
  <si>
    <t>Airport Oper Spec</t>
  </si>
  <si>
    <t>Airport Oper Spec PT</t>
  </si>
  <si>
    <t>Airport Oper Supt I</t>
  </si>
  <si>
    <t>Airport Oper Supt II</t>
  </si>
  <si>
    <t>Airport Oper Supvr I</t>
  </si>
  <si>
    <t>Airport Oper Supvr II</t>
  </si>
  <si>
    <t>Airport Oper Supvr III</t>
  </si>
  <si>
    <t>Amusement Park Supvr</t>
  </si>
  <si>
    <t>Analyst I</t>
  </si>
  <si>
    <t>Analyst I Indep Police Auditor</t>
  </si>
  <si>
    <t>Analyst I PT</t>
  </si>
  <si>
    <t>Analyst II Indep Police Auditr</t>
  </si>
  <si>
    <t>Analyst II PT</t>
  </si>
  <si>
    <t>Animal Behaviorist</t>
  </si>
  <si>
    <t>Animal Care Attendant</t>
  </si>
  <si>
    <t>Animal Care Attendant PT</t>
  </si>
  <si>
    <t>Animal Health Technician</t>
  </si>
  <si>
    <t>Animal Health Technician PT</t>
  </si>
  <si>
    <t>Animal Services Officer</t>
  </si>
  <si>
    <t>Animal Shelter Coordinator</t>
  </si>
  <si>
    <t>Animal Shelter Veterinarian</t>
  </si>
  <si>
    <t>Animal Shelter Veterinarian PT</t>
  </si>
  <si>
    <t>Animal Svcs Officer, Sr</t>
  </si>
  <si>
    <t>Apprentice Mechanic</t>
  </si>
  <si>
    <t>Apprentice Wastewater Mechanic</t>
  </si>
  <si>
    <t>Aquatic Toxicologist</t>
  </si>
  <si>
    <t>Arborist</t>
  </si>
  <si>
    <t>Arborist Technician</t>
  </si>
  <si>
    <t>Architect/Landscape Arch I</t>
  </si>
  <si>
    <t>Architect/Landscape Arch II</t>
  </si>
  <si>
    <t>Arson Investigator</t>
  </si>
  <si>
    <t>Arts Assistant PT</t>
  </si>
  <si>
    <t>Arts Programs Coordinator</t>
  </si>
  <si>
    <t>Arts Programs Coordinator PT</t>
  </si>
  <si>
    <t>Assist Arborist</t>
  </si>
  <si>
    <t>Assist City Attorney U</t>
  </si>
  <si>
    <t>Assist City Clerk U</t>
  </si>
  <si>
    <t>Assist City Manager U</t>
  </si>
  <si>
    <t>Assist Dir  U</t>
  </si>
  <si>
    <t>Assist Dir &amp; Chf Invest Ofcr U</t>
  </si>
  <si>
    <t>Assist Dir Of Econ Dev U</t>
  </si>
  <si>
    <t>Assist Envir Serv Spec</t>
  </si>
  <si>
    <t>Assist Fire Chief U</t>
  </si>
  <si>
    <t>Assist Hvy Dsl Eq Op Mech</t>
  </si>
  <si>
    <t>Assist Indep Police Auditor U</t>
  </si>
  <si>
    <t>Assist Police Chief U</t>
  </si>
  <si>
    <t>Assist Police Communicatns Mgr</t>
  </si>
  <si>
    <t>Assist Swimming Pl Mgr PT</t>
  </si>
  <si>
    <t>Assist To The City Mgr U</t>
  </si>
  <si>
    <t>Assist To The City Mgr U PT</t>
  </si>
  <si>
    <t>Assist To The Director</t>
  </si>
  <si>
    <t>Assoc Architect/Land Architect</t>
  </si>
  <si>
    <t>Assoc Architect/Land PT</t>
  </si>
  <si>
    <t>Assoc Construction Insp</t>
  </si>
  <si>
    <t>Assoc Deputy City Atty U</t>
  </si>
  <si>
    <t>Assoc Engineer</t>
  </si>
  <si>
    <t>Assoc Engineer PT</t>
  </si>
  <si>
    <t>Assoc Engineering Tech</t>
  </si>
  <si>
    <t>Assoc Environ Serv Spec</t>
  </si>
  <si>
    <t>Assoc Structure/Land Designer</t>
  </si>
  <si>
    <t>Assoc Transportation Spec</t>
  </si>
  <si>
    <t>Audiovisual Engineer</t>
  </si>
  <si>
    <t>Automotive Equipment Spec</t>
  </si>
  <si>
    <t>Aviation Security &amp; Perm Spec</t>
  </si>
  <si>
    <t>Background Investigator FT</t>
  </si>
  <si>
    <t>Background Investigator PT</t>
  </si>
  <si>
    <t>Battalion Chief</t>
  </si>
  <si>
    <t>Biologist</t>
  </si>
  <si>
    <t>Bldg Inspect Combo  FT</t>
  </si>
  <si>
    <t>Bldg Inspect Combo  PT</t>
  </si>
  <si>
    <t>Bldg Inspect Combo Cert I FT</t>
  </si>
  <si>
    <t>Bldg Inspect Combo Cert I PT</t>
  </si>
  <si>
    <t>Bldg Inspect Combo Cert II FT</t>
  </si>
  <si>
    <t>Bldg Inspect Combo Cert III FT</t>
  </si>
  <si>
    <t>Bldg Inspect Combo Cert, Sr FT</t>
  </si>
  <si>
    <t>Bldg Inspect, Supvr Cert I</t>
  </si>
  <si>
    <t>Bldg Inspect, Supvr Cert II</t>
  </si>
  <si>
    <t>Budget Director U</t>
  </si>
  <si>
    <t>Building Inspection Manager</t>
  </si>
  <si>
    <t>Building Maint Supt</t>
  </si>
  <si>
    <t>Building Management Admin</t>
  </si>
  <si>
    <t>Building Rehab Insp I</t>
  </si>
  <si>
    <t>Building Rehab Insp II</t>
  </si>
  <si>
    <t>Building Rehab Supvr</t>
  </si>
  <si>
    <t>Building Services Supvr</t>
  </si>
  <si>
    <t>Buyer I</t>
  </si>
  <si>
    <t>Buyer II</t>
  </si>
  <si>
    <t>Buyer III</t>
  </si>
  <si>
    <t>CADD Technician</t>
  </si>
  <si>
    <t>Carpenter</t>
  </si>
  <si>
    <t>Chemist</t>
  </si>
  <si>
    <t>Chemist PT</t>
  </si>
  <si>
    <t>Chief Dep City Atty U</t>
  </si>
  <si>
    <t>Chief Trial Atty U</t>
  </si>
  <si>
    <t>Chief of Police U</t>
  </si>
  <si>
    <t>Chief of Surveys</t>
  </si>
  <si>
    <t>City Attorney U</t>
  </si>
  <si>
    <t>City Auditor U</t>
  </si>
  <si>
    <t>City Clerk U</t>
  </si>
  <si>
    <t>City Info Security Officer U</t>
  </si>
  <si>
    <t>City Librarian U</t>
  </si>
  <si>
    <t>City Manager U</t>
  </si>
  <si>
    <t>Class Instructor PT</t>
  </si>
  <si>
    <t>Code Enforcement Insp I</t>
  </si>
  <si>
    <t>Code Enforcement Insp II</t>
  </si>
  <si>
    <t>Code Enforcement Supvr</t>
  </si>
  <si>
    <t>Communications Installer</t>
  </si>
  <si>
    <t>Communications Instlr PT</t>
  </si>
  <si>
    <t>Communications Technician</t>
  </si>
  <si>
    <t>Community Activity Wkr FT</t>
  </si>
  <si>
    <t>Community Activity Wkr PT</t>
  </si>
  <si>
    <t>Community Coordinator</t>
  </si>
  <si>
    <t>Community Programs Admin</t>
  </si>
  <si>
    <t>Community Service Officer I</t>
  </si>
  <si>
    <t>Community Service Officer II</t>
  </si>
  <si>
    <t>Community Services Aide PT</t>
  </si>
  <si>
    <t>Community Services Supvr</t>
  </si>
  <si>
    <t>Concrete Finisher</t>
  </si>
  <si>
    <t>Construction Manager</t>
  </si>
  <si>
    <t>Contract Compl Assistant</t>
  </si>
  <si>
    <t>Contract Compl Coord</t>
  </si>
  <si>
    <t>Contract Compl Spec</t>
  </si>
  <si>
    <t>Contract Compl Spec PT</t>
  </si>
  <si>
    <t>Cook FT</t>
  </si>
  <si>
    <t>Cook PT</t>
  </si>
  <si>
    <t>Council</t>
  </si>
  <si>
    <t>Council Aide U PT</t>
  </si>
  <si>
    <t>Council Assistant U</t>
  </si>
  <si>
    <t>Council Assistant U PT</t>
  </si>
  <si>
    <t>Council Assistants U PT</t>
  </si>
  <si>
    <t>Council Chief of Staff U</t>
  </si>
  <si>
    <t>Council Comn Relations Aide U</t>
  </si>
  <si>
    <t>Council ComnRel Aide U PT</t>
  </si>
  <si>
    <t>Council ComnRel Coordin U PT</t>
  </si>
  <si>
    <t>Council ComnRel Coordinator U</t>
  </si>
  <si>
    <t>Council ComnRel Director U</t>
  </si>
  <si>
    <t>Council ComnRel Director U PT</t>
  </si>
  <si>
    <t>Council ComnRel Rep U</t>
  </si>
  <si>
    <t>Council ComnRel Rep U PT</t>
  </si>
  <si>
    <t>Council Policy &amp; Legi Dir U</t>
  </si>
  <si>
    <t>Council Policy &amp; Legi Dir U PT</t>
  </si>
  <si>
    <t>Council Policy &amp; Legis Aide U</t>
  </si>
  <si>
    <t>Council Policy &amp; Legis Alyst U</t>
  </si>
  <si>
    <t>Council Policy &amp;Legi Advisor U</t>
  </si>
  <si>
    <t>Council Policy&amp;Legi Advis U PT</t>
  </si>
  <si>
    <t>Council Policy&amp;LegisAlyst PT U</t>
  </si>
  <si>
    <t>Crime &amp; Intelligence Alyst PT</t>
  </si>
  <si>
    <t>Crime &amp; Intelligence Analyst</t>
  </si>
  <si>
    <t>Crime &amp; Intelligence Data Tech</t>
  </si>
  <si>
    <t>Crime &amp;Intelligence Data Admin</t>
  </si>
  <si>
    <t>Crime Prevention Spec</t>
  </si>
  <si>
    <t>Crime Prevention Spec PT</t>
  </si>
  <si>
    <t>Crime Prevention Supervisor</t>
  </si>
  <si>
    <t>Crisis Intervention Trng Mgr</t>
  </si>
  <si>
    <t>Cross Connection Spec</t>
  </si>
  <si>
    <t>Debt Administrator</t>
  </si>
  <si>
    <t>Dept Information Tech Manager</t>
  </si>
  <si>
    <t>Deputy Chief of Police U</t>
  </si>
  <si>
    <t>Deputy City Attorney I U</t>
  </si>
  <si>
    <t>Deputy City Attorney I U PT</t>
  </si>
  <si>
    <t>Deputy City Attorney II U</t>
  </si>
  <si>
    <t>Deputy City Attorney II U PT</t>
  </si>
  <si>
    <t>Deputy City Attorney III U</t>
  </si>
  <si>
    <t>Deputy City Attorney III U PT</t>
  </si>
  <si>
    <t>Deputy City Attorney IV U</t>
  </si>
  <si>
    <t>Deputy City Attorney IV U PT</t>
  </si>
  <si>
    <t>Deputy City Manager U</t>
  </si>
  <si>
    <t>Deputy Dir  U</t>
  </si>
  <si>
    <t>Deputy Fire Chief U</t>
  </si>
  <si>
    <t>Desktop Pub/editor PT</t>
  </si>
  <si>
    <t>Development Officer</t>
  </si>
  <si>
    <t>Development Specialist</t>
  </si>
  <si>
    <t>Development Specialist PT</t>
  </si>
  <si>
    <t>Digital Media Tech</t>
  </si>
  <si>
    <t>Dir Aviation U</t>
  </si>
  <si>
    <t>Dir City Manager's Office U</t>
  </si>
  <si>
    <t>Dir Economic Develop U</t>
  </si>
  <si>
    <t>Dir Emergency Management U</t>
  </si>
  <si>
    <t>Dir Employee Relations U</t>
  </si>
  <si>
    <t>Dir Environmental Serv U</t>
  </si>
  <si>
    <t>Dir Finance U</t>
  </si>
  <si>
    <t>Dir Housing U</t>
  </si>
  <si>
    <t>Dir Human Resources U</t>
  </si>
  <si>
    <t>Dir Info Tech U</t>
  </si>
  <si>
    <t>Dir Park Rec &amp; Neig Svs U</t>
  </si>
  <si>
    <t>Dir Planning Build &amp; CE U</t>
  </si>
  <si>
    <t>Dir Public Works U</t>
  </si>
  <si>
    <t>Dir of Community Energy U</t>
  </si>
  <si>
    <t>Dir of Retirement Svcs &amp; CEO U</t>
  </si>
  <si>
    <t>Dir of Transportation U</t>
  </si>
  <si>
    <t>Director of Communication U</t>
  </si>
  <si>
    <t>Dispatcher</t>
  </si>
  <si>
    <t>Division Manager</t>
  </si>
  <si>
    <t>Economic Development Manager</t>
  </si>
  <si>
    <t>Economic Development Off</t>
  </si>
  <si>
    <t>Electrical Maint Superint</t>
  </si>
  <si>
    <t>Electrician I</t>
  </si>
  <si>
    <t>Electrician II</t>
  </si>
  <si>
    <t>Electrician Supervisor</t>
  </si>
  <si>
    <t>Employee Health Services Supvr</t>
  </si>
  <si>
    <t>Engineer I</t>
  </si>
  <si>
    <t>Engineer II</t>
  </si>
  <si>
    <t>Engineerg Geologist</t>
  </si>
  <si>
    <t>Engineerg Technician I</t>
  </si>
  <si>
    <t>Engineerg Technician II</t>
  </si>
  <si>
    <t>Engineerg Trainee PT</t>
  </si>
  <si>
    <t>Enterprise Info Tech Eng I</t>
  </si>
  <si>
    <t>Enterprise Info Tech Eng II</t>
  </si>
  <si>
    <t>Enterprise Prin Tech Analyst</t>
  </si>
  <si>
    <t>Enterprise Supvr Tech Analyst</t>
  </si>
  <si>
    <t>Enterprise Technology Manager</t>
  </si>
  <si>
    <t>Entertainment Coordinator FT</t>
  </si>
  <si>
    <t>Entertainment Coordinator PT</t>
  </si>
  <si>
    <t>Environment Compl Officer</t>
  </si>
  <si>
    <t>Environment Insp, Assistant</t>
  </si>
  <si>
    <t>Environment Inspector I</t>
  </si>
  <si>
    <t>Environment Inspector II</t>
  </si>
  <si>
    <t>Environment Inspector, Sr</t>
  </si>
  <si>
    <t>Environment Program Mgr</t>
  </si>
  <si>
    <t>Environment Serv Spec</t>
  </si>
  <si>
    <t>Environmental Laboratory Mgr</t>
  </si>
  <si>
    <t>Environmental Laboratory Supvr</t>
  </si>
  <si>
    <t>Environmntl Sustainability Mgr</t>
  </si>
  <si>
    <t>Equipment Maint Supvr I</t>
  </si>
  <si>
    <t>Equipment Maint Supvr II</t>
  </si>
  <si>
    <t>Equipment Mech Asst I</t>
  </si>
  <si>
    <t>Equipment Mech Asst II</t>
  </si>
  <si>
    <t>Events Coordinator I</t>
  </si>
  <si>
    <t>Events Coordinator I PT</t>
  </si>
  <si>
    <t>Events Coordinator II</t>
  </si>
  <si>
    <t>Events Coordinator II PT</t>
  </si>
  <si>
    <t>Examination Assistant PT</t>
  </si>
  <si>
    <t>Exec Analyst I U</t>
  </si>
  <si>
    <t>Exec Analyst II U</t>
  </si>
  <si>
    <t>Exec Analyst II U PT</t>
  </si>
  <si>
    <t>Exec Asst to the City Mgr U</t>
  </si>
  <si>
    <t>Executive Assistant U</t>
  </si>
  <si>
    <t>Executive Assistant U PT</t>
  </si>
  <si>
    <t>Exhibit Builder PT</t>
  </si>
  <si>
    <t>Exhibit Designer/Builder</t>
  </si>
  <si>
    <t>Facility Attendant</t>
  </si>
  <si>
    <t>Facility Attendant PT</t>
  </si>
  <si>
    <t>Facility Repair Worker</t>
  </si>
  <si>
    <t>Facility Snd &amp; Lt Tech</t>
  </si>
  <si>
    <t>Facility Snd &amp; Lt Tech PT</t>
  </si>
  <si>
    <t>Family Park Manager</t>
  </si>
  <si>
    <t>Financial Analyst</t>
  </si>
  <si>
    <t>Fire Captain</t>
  </si>
  <si>
    <t>Fire Chief U</t>
  </si>
  <si>
    <t>Fire Division Chief</t>
  </si>
  <si>
    <t>Fire Engineer</t>
  </si>
  <si>
    <t>Fire Equipment Technician</t>
  </si>
  <si>
    <t>Fire Fighter</t>
  </si>
  <si>
    <t>Fire Prevention Inspector</t>
  </si>
  <si>
    <t>Firefighter Recruit</t>
  </si>
  <si>
    <t>Fleet Manager</t>
  </si>
  <si>
    <t>Food &amp; Bev Services Supervisor</t>
  </si>
  <si>
    <t>Food Service Coordinator</t>
  </si>
  <si>
    <t>Food Service Coordinator PT</t>
  </si>
  <si>
    <t>Gardener</t>
  </si>
  <si>
    <t>Geographic Info Systms Spec I</t>
  </si>
  <si>
    <t>Geographic Info Systms Spec II</t>
  </si>
  <si>
    <t>Gerontology Specialist</t>
  </si>
  <si>
    <t>Gerontology Specialist PT</t>
  </si>
  <si>
    <t>Graduate Student Intern U</t>
  </si>
  <si>
    <t>Groundskeeper</t>
  </si>
  <si>
    <t>Groundskeeper PT</t>
  </si>
  <si>
    <t>Groundsworker</t>
  </si>
  <si>
    <t>Hazardous Mat Insp I</t>
  </si>
  <si>
    <t>Hazardous Mat Insp II</t>
  </si>
  <si>
    <t>Hearing Officer U PT</t>
  </si>
  <si>
    <t>Heavy Equip Oper</t>
  </si>
  <si>
    <t>Housing Policy &amp; Plan Adm</t>
  </si>
  <si>
    <t>Indepen Police Auditor U</t>
  </si>
  <si>
    <t>Indstrl Electrician Supervisor</t>
  </si>
  <si>
    <t>Indus Process Cntrl Sr Spec I</t>
  </si>
  <si>
    <t>Indus Process Cntrl Sr Spec II</t>
  </si>
  <si>
    <t>Indust Process Contrl Spec I</t>
  </si>
  <si>
    <t>Indust Process Contrl Spec II</t>
  </si>
  <si>
    <t>Indust Process Contrl Spec III</t>
  </si>
  <si>
    <t>Industrial Electrician</t>
  </si>
  <si>
    <t>Industrl Process Control Supv</t>
  </si>
  <si>
    <t>Info Systs Analyst</t>
  </si>
  <si>
    <t>Instructor Lifeguard PT</t>
  </si>
  <si>
    <t>Instrument Control Supvr I</t>
  </si>
  <si>
    <t>Instrument Control Supvr II</t>
  </si>
  <si>
    <t>Instrument Control Tech I</t>
  </si>
  <si>
    <t>Instrument Control Tech II</t>
  </si>
  <si>
    <t>Instrument Control Tech III</t>
  </si>
  <si>
    <t>Instrument Control Tech IV</t>
  </si>
  <si>
    <t>Instrument Person</t>
  </si>
  <si>
    <t>Investigator Collector I</t>
  </si>
  <si>
    <t>Investigator Collector II</t>
  </si>
  <si>
    <t>Investment Officer</t>
  </si>
  <si>
    <t>Kitchen Aide PT</t>
  </si>
  <si>
    <t>Laboratory Tech I</t>
  </si>
  <si>
    <t>Laboratory Tech I PT</t>
  </si>
  <si>
    <t>Laboratory Tech II</t>
  </si>
  <si>
    <t>Laboratory Tech II PT</t>
  </si>
  <si>
    <t>Land Surveyor</t>
  </si>
  <si>
    <t>Landscape Maint Manager</t>
  </si>
  <si>
    <t>Latent Fingprt Examr I</t>
  </si>
  <si>
    <t>Latent Fingprt Examr II</t>
  </si>
  <si>
    <t>Latent Fingprt Examr III</t>
  </si>
  <si>
    <t>Latent Fingprt Examr, Supv</t>
  </si>
  <si>
    <t>Legal Admin Assist I</t>
  </si>
  <si>
    <t>Legal Admin Assist I PT</t>
  </si>
  <si>
    <t>Legal Admin Assist II</t>
  </si>
  <si>
    <t>Legal Admin Assist II PT</t>
  </si>
  <si>
    <t>Legal Admin Assist Trainee</t>
  </si>
  <si>
    <t>Legal Analyst I</t>
  </si>
  <si>
    <t>Legal Analyst I PT</t>
  </si>
  <si>
    <t>Legal Analyst II</t>
  </si>
  <si>
    <t>Legal Analyst II PT</t>
  </si>
  <si>
    <t>Legal Analyst III</t>
  </si>
  <si>
    <t>Legal Analyst III PT</t>
  </si>
  <si>
    <t>Legal Services Admin U</t>
  </si>
  <si>
    <t>Legal Services Manager U</t>
  </si>
  <si>
    <t>Legislative Secretary</t>
  </si>
  <si>
    <t>Legislative Secretary PT</t>
  </si>
  <si>
    <t>Librarian I</t>
  </si>
  <si>
    <t>Librarian I PT</t>
  </si>
  <si>
    <t>Librarian II</t>
  </si>
  <si>
    <t>Librarian II PT</t>
  </si>
  <si>
    <t>Library Aide PT</t>
  </si>
  <si>
    <t>Library Assistant</t>
  </si>
  <si>
    <t>Library Assistant PT</t>
  </si>
  <si>
    <t>Library Clerk</t>
  </si>
  <si>
    <t>Library Clerk PT</t>
  </si>
  <si>
    <t>Library Page PT</t>
  </si>
  <si>
    <t>Lifeguard PT</t>
  </si>
  <si>
    <t>Literacy Program Specialist PT</t>
  </si>
  <si>
    <t>Literacy Program Speclst</t>
  </si>
  <si>
    <t>Mail Processor</t>
  </si>
  <si>
    <t>Maintenance Assistant</t>
  </si>
  <si>
    <t>Maintenance Assistant PT</t>
  </si>
  <si>
    <t>Maintenance Contract Supv</t>
  </si>
  <si>
    <t>Maintenance Manager</t>
  </si>
  <si>
    <t>Maintenance Superintend</t>
  </si>
  <si>
    <t>Maintenance Supervisor</t>
  </si>
  <si>
    <t>Maintenance Worker I</t>
  </si>
  <si>
    <t>Maintenance Worker I PT</t>
  </si>
  <si>
    <t>Maintenance Worker II</t>
  </si>
  <si>
    <t>Management Fellow U</t>
  </si>
  <si>
    <t>Mayor</t>
  </si>
  <si>
    <t>Mayor's Chf Econ Ld Use Off U</t>
  </si>
  <si>
    <t>Mayor's Exec Officer U</t>
  </si>
  <si>
    <t>Mayor's Public Info Ofcr U</t>
  </si>
  <si>
    <t>Mechanic I</t>
  </si>
  <si>
    <t>Mechanic II</t>
  </si>
  <si>
    <t>Mechanical Parts Supervisor</t>
  </si>
  <si>
    <t>Medical Assistant</t>
  </si>
  <si>
    <t>Medical Assistant, Sr</t>
  </si>
  <si>
    <t>Messenger Clerk</t>
  </si>
  <si>
    <t>Messenger Clerk PT</t>
  </si>
  <si>
    <t>Microbiologist</t>
  </si>
  <si>
    <t>Network Engineer</t>
  </si>
  <si>
    <t>Network Engineer PT</t>
  </si>
  <si>
    <t>Network Technician I</t>
  </si>
  <si>
    <t>Network Technician I PT</t>
  </si>
  <si>
    <t>Network Technician II</t>
  </si>
  <si>
    <t>Network Technician II PT</t>
  </si>
  <si>
    <t>Network Technician III</t>
  </si>
  <si>
    <t>Network Technician III PT</t>
  </si>
  <si>
    <t>Nurse</t>
  </si>
  <si>
    <t>Nurse PT</t>
  </si>
  <si>
    <t>Nurse Practitioner</t>
  </si>
  <si>
    <t>Nurse Practitioner PT</t>
  </si>
  <si>
    <t>Office Specialist I</t>
  </si>
  <si>
    <t>Office Specialist I PT</t>
  </si>
  <si>
    <t>Office Specialist II</t>
  </si>
  <si>
    <t>Office Specialist II PT</t>
  </si>
  <si>
    <t>Open Water Lifeguard PT</t>
  </si>
  <si>
    <t>Operations Manager</t>
  </si>
  <si>
    <t>Painter</t>
  </si>
  <si>
    <t>Painter Supvr WPCP</t>
  </si>
  <si>
    <t>Painter WPCP</t>
  </si>
  <si>
    <t>Park Maint Repair Wkr I</t>
  </si>
  <si>
    <t>Park Maint Repair Wkr II</t>
  </si>
  <si>
    <t>Park Ranger</t>
  </si>
  <si>
    <t>Park Ranger PT</t>
  </si>
  <si>
    <t>Park Ranger Trainee PT</t>
  </si>
  <si>
    <t>Parking &amp; Traffic Ctrl Officer</t>
  </si>
  <si>
    <t>Parking &amp; Traffic Ctrl Supvr</t>
  </si>
  <si>
    <t>Parking Manager I</t>
  </si>
  <si>
    <t>Parking Manager II</t>
  </si>
  <si>
    <t>Parking/grnd Trans Admin</t>
  </si>
  <si>
    <t>Parks Facilities Supvr</t>
  </si>
  <si>
    <t>Parks Manager</t>
  </si>
  <si>
    <t>Permit Specialist</t>
  </si>
  <si>
    <t>Permit Specialist, Sr.</t>
  </si>
  <si>
    <t>Physician</t>
  </si>
  <si>
    <t>Physician PT</t>
  </si>
  <si>
    <t>Planner I</t>
  </si>
  <si>
    <t>Planner II</t>
  </si>
  <si>
    <t>Planner II PT</t>
  </si>
  <si>
    <t>Planner III</t>
  </si>
  <si>
    <t>Planner IV</t>
  </si>
  <si>
    <t>Planning Technician</t>
  </si>
  <si>
    <t>Planning Technician PT</t>
  </si>
  <si>
    <t>Plumber</t>
  </si>
  <si>
    <t>Police Cadet U PT</t>
  </si>
  <si>
    <t>Police Captain</t>
  </si>
  <si>
    <t>Police Communications Manager</t>
  </si>
  <si>
    <t>Police Data Spec I</t>
  </si>
  <si>
    <t>Police Data Spec I PT</t>
  </si>
  <si>
    <t>Police Data Spec II</t>
  </si>
  <si>
    <t>Police Data Spec II - No UMF</t>
  </si>
  <si>
    <t>Police Data Spec II PT</t>
  </si>
  <si>
    <t>Police Forensic Analyst I</t>
  </si>
  <si>
    <t>Police Forensic Analyst II</t>
  </si>
  <si>
    <t>Police Lieutenant</t>
  </si>
  <si>
    <t>Police Officer</t>
  </si>
  <si>
    <t>Police Property Spec I</t>
  </si>
  <si>
    <t>Police Property Spec II</t>
  </si>
  <si>
    <t>Police Property Supvr</t>
  </si>
  <si>
    <t>Police Recruit</t>
  </si>
  <si>
    <t>Police Sergeant</t>
  </si>
  <si>
    <t>Power Resources Specialist I</t>
  </si>
  <si>
    <t>Power Resources Specialist II</t>
  </si>
  <si>
    <t>Prin Account Clerk</t>
  </si>
  <si>
    <t>Prin Accountant</t>
  </si>
  <si>
    <t>Prin Construction Inspect</t>
  </si>
  <si>
    <t>Prin Engineering Tech</t>
  </si>
  <si>
    <t>Prin Office Specialist</t>
  </si>
  <si>
    <t>Prin Office Specialist PT</t>
  </si>
  <si>
    <t>Prin Planner</t>
  </si>
  <si>
    <t>Principal Engineer/Architect</t>
  </si>
  <si>
    <t>Principal Permit Specialist</t>
  </si>
  <si>
    <t>Principal Power Resources Spec</t>
  </si>
  <si>
    <t>Principal Property Manager</t>
  </si>
  <si>
    <t>Prkg&amp;Trafic Ctrl Off PT</t>
  </si>
  <si>
    <t>Program Manager</t>
  </si>
  <si>
    <t>Program Perf Auditor I U</t>
  </si>
  <si>
    <t>Program Perf Auditor II U</t>
  </si>
  <si>
    <t>Property Manager I</t>
  </si>
  <si>
    <t>Property Manager II</t>
  </si>
  <si>
    <t>Public Information Manager</t>
  </si>
  <si>
    <t>Public Information Rep I</t>
  </si>
  <si>
    <t>Public Information Rep I PT</t>
  </si>
  <si>
    <t>Public Information Rep II</t>
  </si>
  <si>
    <t>Public Information Rep II PT</t>
  </si>
  <si>
    <t>Public Safety Com Spec FT</t>
  </si>
  <si>
    <t>Public Safety Com Spec PT</t>
  </si>
  <si>
    <t>Public Safety Radio Disp FT</t>
  </si>
  <si>
    <t>Public Safety Radio Disp PT</t>
  </si>
  <si>
    <t>Public Sfty Radio Disp Trainee</t>
  </si>
  <si>
    <t>Puppeteer PT</t>
  </si>
  <si>
    <t>Radio Communications Supvr</t>
  </si>
  <si>
    <t>Real Property Agent I</t>
  </si>
  <si>
    <t>Real Property Agent II</t>
  </si>
  <si>
    <t>Records Specialist</t>
  </si>
  <si>
    <t>Recreation Leader</t>
  </si>
  <si>
    <t>Recreation Leader PT</t>
  </si>
  <si>
    <t>Recreation Progrm Spec</t>
  </si>
  <si>
    <t>Recreation Progrm Spec PT</t>
  </si>
  <si>
    <t>Recreation Specialist</t>
  </si>
  <si>
    <t>Recreation Specialist PT</t>
  </si>
  <si>
    <t>Recreation Superintendent</t>
  </si>
  <si>
    <t>Recreation Supervisor</t>
  </si>
  <si>
    <t>Recreation Supervisor PT</t>
  </si>
  <si>
    <t>Regional Park Aide FT</t>
  </si>
  <si>
    <t>Regional Park Aide PT</t>
  </si>
  <si>
    <t>Research Attorney U FT</t>
  </si>
  <si>
    <t>Research Attorney U PT</t>
  </si>
  <si>
    <t>Retirement Investment Officr U</t>
  </si>
  <si>
    <t>Retirement Investmt Analyst I</t>
  </si>
  <si>
    <t>Retirement Investmt Analyst II</t>
  </si>
  <si>
    <t>Retirement Investmt Op Supvr</t>
  </si>
  <si>
    <t>Rides &amp; Attractions Sfty Coord</t>
  </si>
  <si>
    <t>Risk Manager</t>
  </si>
  <si>
    <t>Sanitary Engineer</t>
  </si>
  <si>
    <t>Sanitary Engineer PT</t>
  </si>
  <si>
    <t>School Crossing Guard PT</t>
  </si>
  <si>
    <t>School Safety Supervisor</t>
  </si>
  <si>
    <t>Secretary</t>
  </si>
  <si>
    <t>Secretary PT</t>
  </si>
  <si>
    <t>Secretary to Mayor</t>
  </si>
  <si>
    <t>Security Officer</t>
  </si>
  <si>
    <t>Security Officer PT</t>
  </si>
  <si>
    <t>Security Services Supvr</t>
  </si>
  <si>
    <t>Senior Mechanic II</t>
  </si>
  <si>
    <t>Senior Park Ranger</t>
  </si>
  <si>
    <t>Senr Account Clerk</t>
  </si>
  <si>
    <t>Senr Account Clerk PT</t>
  </si>
  <si>
    <t>Senr Accountant</t>
  </si>
  <si>
    <t>Senr Air Cond Mechanic</t>
  </si>
  <si>
    <t>Senr Airport Equip Mechanic</t>
  </si>
  <si>
    <t>Senr Airport Oper Spec I</t>
  </si>
  <si>
    <t>Senr Airport Oper Spec II</t>
  </si>
  <si>
    <t>Senr Airport Oper Spec III</t>
  </si>
  <si>
    <t>Senr Airport Oper Spec, PT</t>
  </si>
  <si>
    <t>Senr Analyst</t>
  </si>
  <si>
    <t>Senr Analyst Ind Police Auditr</t>
  </si>
  <si>
    <t>Senr Analyst PT</t>
  </si>
  <si>
    <t>Senr Architect/Landscape Arch</t>
  </si>
  <si>
    <t>Senr Arts Program Coordinator</t>
  </si>
  <si>
    <t>Senr Auditor</t>
  </si>
  <si>
    <t>Senr Auto Equip Spec</t>
  </si>
  <si>
    <t>Senr Carpenter</t>
  </si>
  <si>
    <t>Senr Communic Technician</t>
  </si>
  <si>
    <t>Senr Community Service Officer</t>
  </si>
  <si>
    <t>Senr Construction Insp</t>
  </si>
  <si>
    <t>Senr Council Assistant U</t>
  </si>
  <si>
    <t>Senr Deputy City Atty</t>
  </si>
  <si>
    <t>Senr Deputy City Atty I PT U</t>
  </si>
  <si>
    <t>Senr Deputy City Atty I U</t>
  </si>
  <si>
    <t>Senr Deputy City Atty II PT U</t>
  </si>
  <si>
    <t>Senr Deputy City Atty II U</t>
  </si>
  <si>
    <t>Senr Deputy City Atty III PT U</t>
  </si>
  <si>
    <t>Senr Deputy City Atty III U</t>
  </si>
  <si>
    <t>Senr Deputy City Atty IV PT U</t>
  </si>
  <si>
    <t>Senr Deputy City Atty IV U</t>
  </si>
  <si>
    <t>Senr Deputy City Atty IV Ur U</t>
  </si>
  <si>
    <t>Senr Deputy City Manager U</t>
  </si>
  <si>
    <t>Senr Development Officer</t>
  </si>
  <si>
    <t>Senr Dispatcher</t>
  </si>
  <si>
    <t>Senr Electrician</t>
  </si>
  <si>
    <t>Senr Electronic Syst Tech</t>
  </si>
  <si>
    <t>Senr Engineer</t>
  </si>
  <si>
    <t>Senr Engineering Tech</t>
  </si>
  <si>
    <t>Senr Environment Prog Mgr</t>
  </si>
  <si>
    <t>Senr Events Coordinator</t>
  </si>
  <si>
    <t>Senr Executive Analyst PT U</t>
  </si>
  <si>
    <t>Senr Executive Analyst U</t>
  </si>
  <si>
    <t>Senr Facility Attendant</t>
  </si>
  <si>
    <t>Senr Facility Repair Wkr</t>
  </si>
  <si>
    <t>Senr Financial Analyst</t>
  </si>
  <si>
    <t>Senr Geographic Info Syst Spec</t>
  </si>
  <si>
    <t>Senr Haz Materials Insp</t>
  </si>
  <si>
    <t>Senr Hvy Equipment Oper</t>
  </si>
  <si>
    <t>Senr Industrial Electrician</t>
  </si>
  <si>
    <t>Senr Investigator Collect</t>
  </si>
  <si>
    <t>Senr Legal Analyst U</t>
  </si>
  <si>
    <t>Senr Librarian</t>
  </si>
  <si>
    <t>Senr Library Clerk</t>
  </si>
  <si>
    <t>Senr Library Clerk PT</t>
  </si>
  <si>
    <t>Senr Maintenance Worker</t>
  </si>
  <si>
    <t>Senr Mechanic</t>
  </si>
  <si>
    <t>Senr Mechanical Parts Wkr</t>
  </si>
  <si>
    <t>Senr Office Specialist</t>
  </si>
  <si>
    <t>Senr Office Specialist PT</t>
  </si>
  <si>
    <t>Senr Painter</t>
  </si>
  <si>
    <t>Senr Police Data Spec</t>
  </si>
  <si>
    <t>Senr Program Perf Audit U</t>
  </si>
  <si>
    <t>Senr Property Manager I</t>
  </si>
  <si>
    <t>Senr Property Manager II</t>
  </si>
  <si>
    <t>Senr Pub Safe Dispatch</t>
  </si>
  <si>
    <t>Senr Pub Safe Dispatch PT</t>
  </si>
  <si>
    <t>Senr Public Information Rep</t>
  </si>
  <si>
    <t>Senr Recr Leader</t>
  </si>
  <si>
    <t>Senr Recr Leader PT</t>
  </si>
  <si>
    <t>Senr Recr Leader Teach</t>
  </si>
  <si>
    <t>Senr Recr Leader Teach PT</t>
  </si>
  <si>
    <t>Senr Retirement Investmt Off U</t>
  </si>
  <si>
    <t>Senr Security Officer</t>
  </si>
  <si>
    <t>Senr Supvr, Administration</t>
  </si>
  <si>
    <t>Senr Systms Apps Prgmr</t>
  </si>
  <si>
    <t>Senr Systms Apps Prgmr PT</t>
  </si>
  <si>
    <t>Senr Ther Treatment Spec</t>
  </si>
  <si>
    <t>Senr Ther Treatment Spec PT</t>
  </si>
  <si>
    <t>Senr Transportation Spec</t>
  </si>
  <si>
    <t>Senr Tree Maint Leadworkr</t>
  </si>
  <si>
    <t>Senr Warehouse Worker</t>
  </si>
  <si>
    <t>Senr Zoo Keeper</t>
  </si>
  <si>
    <t>Sign Shop Technician</t>
  </si>
  <si>
    <t>Snr Power Resources Specialist</t>
  </si>
  <si>
    <t>Sr Crime&amp;Intelligence Analyst</t>
  </si>
  <si>
    <t>Sr Deputy City Attorney U 99</t>
  </si>
  <si>
    <t>Sr Parking &amp; Traffic Ctrl Off</t>
  </si>
  <si>
    <t>Staff Specialist</t>
  </si>
  <si>
    <t>Staff Specialist PT</t>
  </si>
  <si>
    <t>Street Sweeper Oper</t>
  </si>
  <si>
    <t>Structure/Landscape Design I</t>
  </si>
  <si>
    <t>Structure/Landscape Design II</t>
  </si>
  <si>
    <t>Student Intern U PT</t>
  </si>
  <si>
    <t>Supervg Accountant</t>
  </si>
  <si>
    <t>Supervg Applicat Analyst</t>
  </si>
  <si>
    <t>Supervg Auditor</t>
  </si>
  <si>
    <t>Supervg Auditor U</t>
  </si>
  <si>
    <t>Supervg Environ Serv Spec</t>
  </si>
  <si>
    <t>Supervg Police Data Spec</t>
  </si>
  <si>
    <t>Supervg Pub Safety Disp</t>
  </si>
  <si>
    <t>Supervg Real Prop Agent</t>
  </si>
  <si>
    <t>Supervg Traffic Sign Tech</t>
  </si>
  <si>
    <t>Supervising Park Ranger</t>
  </si>
  <si>
    <t>Supervisor of Facilities</t>
  </si>
  <si>
    <t>Supervisor, Animal Serv Ops</t>
  </si>
  <si>
    <t>Supervisor, Trades</t>
  </si>
  <si>
    <t>Supply Clerk</t>
  </si>
  <si>
    <t>Supvr Community Serv Officer</t>
  </si>
  <si>
    <t>Survey Party Chief</t>
  </si>
  <si>
    <t>Swimming Pool Aide PT</t>
  </si>
  <si>
    <t>Swimming Pool Manager PT</t>
  </si>
  <si>
    <t>Systems Apps Progmr I</t>
  </si>
  <si>
    <t>Systems Apps Progmr I PT</t>
  </si>
  <si>
    <t>Systems Apps Progmr II</t>
  </si>
  <si>
    <t>Systems Apps Progmr II PT</t>
  </si>
  <si>
    <t>Temp EE Electrician U PT</t>
  </si>
  <si>
    <t>Temp EE OE3 U PT</t>
  </si>
  <si>
    <t>Temp EE U PT No Unempl Ins</t>
  </si>
  <si>
    <t>Temp Employee Retiree U Exempt</t>
  </si>
  <si>
    <t>Temp Employee Retiree U Non-Ex</t>
  </si>
  <si>
    <t>Temp Employee U Mb</t>
  </si>
  <si>
    <t>Temp Employee U Mgt Unben</t>
  </si>
  <si>
    <t>Temp Employee U Nmb</t>
  </si>
  <si>
    <t>Temp Employee U PT</t>
  </si>
  <si>
    <t>TempEe-Family Camp-StipendPaid</t>
  </si>
  <si>
    <t>Therapeutic Services Manager</t>
  </si>
  <si>
    <t>Therapeutic Specialist</t>
  </si>
  <si>
    <t>Therapeutic Specialist PT</t>
  </si>
  <si>
    <t>Training Specialist</t>
  </si>
  <si>
    <t>Transportation Specialist</t>
  </si>
  <si>
    <t>Video Unit Supervisor</t>
  </si>
  <si>
    <t>Video/Multimedia Producer</t>
  </si>
  <si>
    <t>Volunteer - Unpaid</t>
  </si>
  <si>
    <t>Volunteer Coordinator (FT)</t>
  </si>
  <si>
    <t>Volunteer Coordinator (PT)</t>
  </si>
  <si>
    <t>Warehouse Supervisor</t>
  </si>
  <si>
    <t>Warehouse Worker I</t>
  </si>
  <si>
    <t>Warehouse Worker I PT</t>
  </si>
  <si>
    <t>Warehouse Worker II</t>
  </si>
  <si>
    <t>Warehouse Worker II PT</t>
  </si>
  <si>
    <t>Wastewater Attendant</t>
  </si>
  <si>
    <t>Wastewater Facility Mgr</t>
  </si>
  <si>
    <t>Wastewater Maintenance Supt</t>
  </si>
  <si>
    <t>Wastewater Mechanic I</t>
  </si>
  <si>
    <t>Wastewater Mechanic II</t>
  </si>
  <si>
    <t>Wastewater Mechanical Supvr I</t>
  </si>
  <si>
    <t>Wastewater Mechanical Supvr II</t>
  </si>
  <si>
    <t>Wastewater Operations Supt  I</t>
  </si>
  <si>
    <t>Wastewater Operations Supt  II</t>
  </si>
  <si>
    <t>Wastewater Operator I</t>
  </si>
  <si>
    <t>Wastewater Operator II</t>
  </si>
  <si>
    <t>Wastewater Operator III</t>
  </si>
  <si>
    <t>Wastewater Operator Trainee</t>
  </si>
  <si>
    <t>Wastewater Ops Foreperson I</t>
  </si>
  <si>
    <t>Wastewater Ops Foreperson II</t>
  </si>
  <si>
    <t>Wastewater Senr Mechanic I</t>
  </si>
  <si>
    <t>Wastewater Senr Mechanic II</t>
  </si>
  <si>
    <t>Water Syst Op Foreperson I</t>
  </si>
  <si>
    <t>Water Syst Op Foreperson II</t>
  </si>
  <si>
    <t>Water Systems Operator I</t>
  </si>
  <si>
    <t>Water Systems Operator II</t>
  </si>
  <si>
    <t>Water Systems Operator III</t>
  </si>
  <si>
    <t>Water Syt Op Assistant I</t>
  </si>
  <si>
    <t>Water Syt Op Assistant II</t>
  </si>
  <si>
    <t>Water Syt Op Superindent I</t>
  </si>
  <si>
    <t>Water Syt Op Superindent II</t>
  </si>
  <si>
    <t>Water Syt Operations Manager</t>
  </si>
  <si>
    <t>Youth Outreach Specialist (FT)</t>
  </si>
  <si>
    <t>Youth Outreach Worker I (FT)</t>
  </si>
  <si>
    <t>Youth Outreach Worker I (PT)</t>
  </si>
  <si>
    <t>Youth Outreach Worker II (FT)</t>
  </si>
  <si>
    <t>Youth Outreach Worker II (PT)</t>
  </si>
  <si>
    <t>Zoo Curator</t>
  </si>
  <si>
    <t>Zoo Education Specialist</t>
  </si>
  <si>
    <t>Zoo Educator</t>
  </si>
  <si>
    <t>Zoo Educator PT</t>
  </si>
  <si>
    <t>Zoo Keeper Aide FT</t>
  </si>
  <si>
    <t>Zoo Keeper Aide PT</t>
  </si>
  <si>
    <t>Zoo Keeper FT</t>
  </si>
  <si>
    <t>Zoo Keeper PT</t>
  </si>
  <si>
    <t>Zoo Manager</t>
  </si>
  <si>
    <t>Instructions</t>
  </si>
  <si>
    <t>Estimate Number of Pay Periods Until Leave Begins
Enter "yes" above Future estimated if doing in advanced Calc</t>
  </si>
  <si>
    <t>Accrual Rates</t>
  </si>
  <si>
    <t>Summary</t>
  </si>
  <si>
    <t>FPL</t>
  </si>
  <si>
    <t>Pay Plan in Alpha</t>
  </si>
  <si>
    <t>Holiday Date</t>
  </si>
  <si>
    <t xml:space="preserve">Union </t>
  </si>
  <si>
    <t>Job Title</t>
  </si>
  <si>
    <t>Sunday</t>
  </si>
  <si>
    <t>Saturday</t>
  </si>
  <si>
    <t>Cross Check Accruals</t>
  </si>
  <si>
    <t>https://www.sanjoseca.gov/home/showpublisheddocument/76762/637662517256370000</t>
  </si>
  <si>
    <t>https://sjhpss.hosted.cherryroad.com/psp/sjhpss/ESS/HRMS/?cmd=login&amp;languageCd=ENG&amp;</t>
  </si>
  <si>
    <t>Link to eWay:</t>
  </si>
  <si>
    <r>
      <rPr>
        <b/>
        <sz val="11"/>
        <color theme="1"/>
        <rFont val="Open Sans"/>
        <family val="2"/>
        <scheme val="minor"/>
      </rPr>
      <t>Link to Use of Accruals by Leave Type:</t>
    </r>
    <r>
      <rPr>
        <sz val="11"/>
        <color theme="1"/>
        <rFont val="Open Sans"/>
        <family val="2"/>
        <scheme val="minor"/>
      </rPr>
      <t xml:space="preserve">  </t>
    </r>
  </si>
  <si>
    <t>Upon completion, employee and department should have a fully populated sheet to guide timekeeping entries while employee is on leave.</t>
  </si>
  <si>
    <t>Vacation:</t>
  </si>
  <si>
    <t>LTD-30</t>
  </si>
  <si>
    <t>LTD-60</t>
  </si>
  <si>
    <t>Lost Time/RWW</t>
  </si>
  <si>
    <r>
      <t xml:space="preserve">Balance </t>
    </r>
    <r>
      <rPr>
        <b/>
        <u/>
        <sz val="16"/>
        <color theme="0"/>
        <rFont val="Open Sans"/>
        <family val="2"/>
        <scheme val="minor"/>
      </rPr>
      <t>with Future Accrual Estimate</t>
    </r>
  </si>
  <si>
    <t>Erica Lopez</t>
  </si>
  <si>
    <t>Paid Holidays Annually</t>
  </si>
  <si>
    <t>Earn prior to Leave Estimated</t>
  </si>
  <si>
    <t>Overall Summary</t>
  </si>
  <si>
    <t>Estimated SIC Accrued Prior to Leave</t>
  </si>
  <si>
    <t>Estimated VAC Prior to Leave</t>
  </si>
  <si>
    <t>Total Usage/Accrual</t>
  </si>
  <si>
    <t>Description</t>
  </si>
  <si>
    <t>Fed Withholding</t>
  </si>
  <si>
    <t>Life Insurance</t>
  </si>
  <si>
    <t>If on LTD Claim, paid leave may be considered deductible income.  Please be sure to understand your anticipated claim period start date, so you do not use sick, personal, or executive leave for the same period in which LTD is paying you.</t>
  </si>
  <si>
    <t>Paycheck  Immediately before the one above. Pay Period End:</t>
  </si>
  <si>
    <t>Sick Regular: 0.046160 hrs./hr.</t>
  </si>
  <si>
    <t>Sick Fire Line (56 hrs.): 0.046880 hrs./hr.</t>
  </si>
  <si>
    <t>Sick Family Camp - Stipend:  0.369280 hrs./per diem</t>
  </si>
  <si>
    <t>1. Complete the paycheck fill-in sheet by viewing your last 2 paychecks in eway.
2. Enter your corresponding data into the blue highlighted cells.  This will help project your paid leave accruals throughout your time off.
3. Look at current Balances and fill in corresponding table
4. The needed data will autofill to "EE Data" Tab
5. Once completed, use the Leave Schedule Tab to complete forecasted timecard</t>
  </si>
  <si>
    <t>For department staff assisting, please refer to instructions sheet for paths to find the required info.</t>
  </si>
  <si>
    <r>
      <t>Available Holidays</t>
    </r>
    <r>
      <rPr>
        <i/>
        <sz val="9"/>
        <color theme="0"/>
        <rFont val="Open Sans"/>
        <family val="2"/>
        <scheme val="minor"/>
      </rPr>
      <t xml:space="preserve">
Must be paid day before and after to be eligible for Holiday</t>
    </r>
  </si>
  <si>
    <t>Comp Time Balance</t>
  </si>
  <si>
    <r>
      <t xml:space="preserve">Paid Parental Leave
</t>
    </r>
    <r>
      <rPr>
        <i/>
        <sz val="9"/>
        <color theme="0"/>
        <rFont val="Open Sans"/>
        <family val="2"/>
        <scheme val="minor"/>
      </rPr>
      <t>Must be eligible and approved</t>
    </r>
  </si>
  <si>
    <t>Pers. Leave Balance</t>
  </si>
  <si>
    <r>
      <rPr>
        <b/>
        <sz val="18"/>
        <color theme="2"/>
        <rFont val="Teko"/>
        <scheme val="major"/>
      </rPr>
      <t>Timecard-Leave Schedule Calculator</t>
    </r>
    <r>
      <rPr>
        <b/>
        <sz val="10"/>
        <color theme="2"/>
        <rFont val="Teko"/>
        <scheme val="major"/>
      </rPr>
      <t xml:space="preserve">
</t>
    </r>
    <r>
      <rPr>
        <b/>
        <i/>
        <sz val="10"/>
        <color theme="2"/>
        <rFont val="Teko"/>
        <scheme val="major"/>
      </rPr>
      <t xml:space="preserve">A tool for employees and departments to assist in timekeeping planning for extended leaves of absence.  This tool has been designed to account for paid leave time accrued </t>
    </r>
    <r>
      <rPr>
        <b/>
        <i/>
        <u/>
        <sz val="10"/>
        <color theme="2"/>
        <rFont val="Teko"/>
        <scheme val="major"/>
      </rPr>
      <t>and</t>
    </r>
    <r>
      <rPr>
        <b/>
        <i/>
        <sz val="10"/>
        <color theme="2"/>
        <rFont val="Teko"/>
        <scheme val="major"/>
      </rPr>
      <t xml:space="preserve"> used prior to and during the leave to calculate a more accurate estimate of what an employee can expect to be paid.</t>
    </r>
  </si>
  <si>
    <r>
      <t xml:space="preserve">Leave Coordinator Tasks/Activities 
</t>
    </r>
    <r>
      <rPr>
        <b/>
        <i/>
        <sz val="12"/>
        <color theme="5"/>
        <rFont val="Open Sans"/>
        <family val="2"/>
        <scheme val="minor"/>
      </rPr>
      <t>(if department/central HR is assisting employee to complete)</t>
    </r>
  </si>
  <si>
    <t>Are either of these listed in this box?/Does EE have LTD?</t>
  </si>
  <si>
    <t>Viewing current balances:</t>
  </si>
  <si>
    <t xml:space="preserve">For Department HR with Timekeeping role with access to employee timecards, you can view current balances there. 
All others should be able to find with these paths: 
--Main Menu-&gt;Global Payroll &amp; Absence Mgmt.-&gt; Payee Data-&gt;Maintain Absences-&gt;Review Absence Balances.  
--If EE is eligible for Comp time, go to: Main Menu-&gt; Time and Labor-&gt;View Time Compensatory Time
</t>
  </si>
  <si>
    <t>N/A</t>
  </si>
  <si>
    <r>
      <rPr>
        <b/>
        <i/>
        <u/>
        <sz val="11"/>
        <rFont val="Open Sans"/>
        <family val="2"/>
        <scheme val="minor"/>
      </rPr>
      <t>Viewing current balances:</t>
    </r>
    <r>
      <rPr>
        <sz val="11"/>
        <rFont val="Open Sans"/>
        <family val="2"/>
        <scheme val="minor"/>
      </rPr>
      <t xml:space="preserve">
For Department HR with Timekeeping role with access to employee timecards, you can view current balances there. All others shoudl be able to find with these paths: 
--Main Menu-&gt;Global Payroll &amp; Absence Mgmt.-&gt; Payee Data-&gt;Maintain Absences-&gt;Review Absence Balances.  
--If EE is eligible for Comp time, go to: Main Menu-&gt; Time and Labor-&gt;View Time Compensatory Time
</t>
    </r>
    <r>
      <rPr>
        <b/>
        <i/>
        <u/>
        <sz val="11"/>
        <rFont val="Open Sans"/>
        <family val="2"/>
        <scheme val="minor"/>
      </rPr>
      <t>Finding Employee Accrual Rates</t>
    </r>
    <r>
      <rPr>
        <sz val="11"/>
        <rFont val="Open Sans"/>
        <family val="2"/>
        <scheme val="minor"/>
      </rPr>
      <t xml:space="preserve">
Use the following query: HRIS_EE_LEAVE_ACCRUALS 
Enter the "Reg Pay Run ID".  For Pay Period 19 of year 2022, the Run ID is 2022RON19, you can search by simply entering the year then choose most recent payroll, then enter EEID.  
This query will show the ACCRUAL RATES for sick and vacation.  
Refer to the </t>
    </r>
    <r>
      <rPr>
        <b/>
        <sz val="11"/>
        <rFont val="Open Sans"/>
        <family val="2"/>
        <scheme val="minor"/>
      </rPr>
      <t>Use of Accruals by Leave Type chart</t>
    </r>
    <r>
      <rPr>
        <sz val="11"/>
        <rFont val="Open Sans"/>
        <family val="2"/>
        <scheme val="minor"/>
      </rPr>
      <t xml:space="preserve"> to understand what paid leave is eligible to be used. See link above.
If you know if employee has</t>
    </r>
    <r>
      <rPr>
        <b/>
        <sz val="11"/>
        <rFont val="Open Sans"/>
        <family val="2"/>
        <scheme val="minor"/>
      </rPr>
      <t xml:space="preserve"> LTD30/60</t>
    </r>
    <r>
      <rPr>
        <sz val="11"/>
        <rFont val="Open Sans"/>
        <family val="2"/>
        <scheme val="minor"/>
      </rPr>
      <t xml:space="preserve">, indicate in </t>
    </r>
    <r>
      <rPr>
        <sz val="11"/>
        <color theme="4"/>
        <rFont val="Open Sans"/>
        <family val="2"/>
        <scheme val="minor"/>
      </rPr>
      <t xml:space="preserve">CELL F20/21
</t>
    </r>
    <r>
      <rPr>
        <sz val="11"/>
        <rFont val="Open Sans"/>
        <family val="2"/>
        <scheme val="minor"/>
      </rPr>
      <t xml:space="preserve"> 
Use </t>
    </r>
    <r>
      <rPr>
        <b/>
        <sz val="11"/>
        <rFont val="Open Sans"/>
        <family val="2"/>
        <scheme val="minor"/>
      </rPr>
      <t xml:space="preserve">Lost Time(LST) </t>
    </r>
    <r>
      <rPr>
        <sz val="11"/>
        <rFont val="Open Sans"/>
        <family val="2"/>
        <scheme val="minor"/>
      </rPr>
      <t>if accruals are exhausted or during periods in which you are receiving temporary disability(Long Term Disability or Workers Compensation)</t>
    </r>
  </si>
  <si>
    <r>
      <rPr>
        <b/>
        <u val="singleAccounting"/>
        <sz val="16"/>
        <color theme="1"/>
        <rFont val="Open Sans"/>
        <family val="2"/>
        <scheme val="minor"/>
      </rPr>
      <t>Finding Employee Accrual Rates</t>
    </r>
    <r>
      <rPr>
        <i/>
        <sz val="14"/>
        <color theme="1"/>
        <rFont val="Open Sans"/>
        <family val="2"/>
        <scheme val="minor"/>
      </rPr>
      <t xml:space="preserve">
Use the following query: HRIS_EE_LEAVE_ACCRUALS 
Enter the "Reg Pay Run ID".  For Pay Period 19 of year 2022, the Run ID is 2022RON19, you can search by simply entering the year then choose most recent payroll, then enter EEID.  This query will show the ACCRUAL RATES for sick and vacation.  </t>
    </r>
  </si>
  <si>
    <r>
      <t xml:space="preserve">On </t>
    </r>
    <r>
      <rPr>
        <b/>
        <sz val="11"/>
        <rFont val="Open Sans"/>
        <family val="2"/>
        <scheme val="minor"/>
      </rPr>
      <t>"EE Data"</t>
    </r>
    <r>
      <rPr>
        <sz val="11"/>
        <rFont val="Open Sans"/>
        <family val="2"/>
        <scheme val="minor"/>
      </rPr>
      <t xml:space="preserve"> 
</t>
    </r>
    <r>
      <rPr>
        <sz val="11"/>
        <color theme="4"/>
        <rFont val="Open Sans"/>
        <family val="2"/>
        <scheme val="minor"/>
      </rPr>
      <t xml:space="preserve">Enter EE Name in CELL B5
Enter EEID in CELL B6
Enter Pay period end date of last pay period paid in CELL B7
Enter/Choose Job Title in CELL B8
Enter paid leave balances in CELLS G5 through G9 as applicable.
Indicate in cell C14 the number of pay periods prior to the leave start date </t>
    </r>
    <r>
      <rPr>
        <sz val="11"/>
        <rFont val="Open Sans"/>
        <family val="2"/>
        <scheme val="minor"/>
      </rPr>
      <t xml:space="preserve">
</t>
    </r>
    <r>
      <rPr>
        <sz val="11"/>
        <color theme="4"/>
        <rFont val="Open Sans"/>
        <family val="2"/>
        <scheme val="minor"/>
      </rPr>
      <t xml:space="preserve">Indicate "yes" in cell H3 to account for pay periods prior to the leave start date
Enter Vacation accrual rate on CELL F15
Enter Sick accrual rate on CELL F16
</t>
    </r>
    <r>
      <rPr>
        <i/>
        <sz val="11"/>
        <rFont val="Open Sans"/>
        <family val="2"/>
        <scheme val="minor"/>
      </rPr>
      <t>This is based on a 80 hour pay period and will calculate how much additional time employee will accrue prior to starting your leave.  Please note that this does not take into account use of sick and vacation in the period prior to taking the leave and you will need to account for that separately.</t>
    </r>
    <r>
      <rPr>
        <sz val="11"/>
        <rFont val="Open Sans"/>
        <family val="2"/>
        <scheme val="minor"/>
      </rPr>
      <t xml:space="preserve">  
On  </t>
    </r>
    <r>
      <rPr>
        <b/>
        <sz val="11"/>
        <rFont val="Open Sans"/>
        <family val="2"/>
        <scheme val="minor"/>
      </rPr>
      <t xml:space="preserve">"Leave Schedule" </t>
    </r>
    <r>
      <rPr>
        <sz val="11"/>
        <rFont val="Open Sans"/>
        <family val="2"/>
        <scheme val="minor"/>
      </rPr>
      <t xml:space="preserve">
</t>
    </r>
    <r>
      <rPr>
        <sz val="11"/>
        <color theme="4"/>
        <rFont val="Open Sans"/>
        <family val="2"/>
        <scheme val="minor"/>
      </rPr>
      <t>Enter "1" in cell A5</t>
    </r>
    <r>
      <rPr>
        <sz val="11"/>
        <rFont val="Open Sans"/>
        <family val="2"/>
        <scheme val="minor"/>
      </rPr>
      <t xml:space="preserve"> for yes if you'd like Holiday Pay to auto-populate OR
</t>
    </r>
    <r>
      <rPr>
        <sz val="11"/>
        <color theme="4"/>
        <rFont val="Open Sans"/>
        <family val="2"/>
        <scheme val="minor"/>
      </rPr>
      <t>Enter "0" in cell A5</t>
    </r>
    <r>
      <rPr>
        <sz val="11"/>
        <rFont val="Open Sans"/>
        <family val="2"/>
        <scheme val="minor"/>
      </rPr>
      <t xml:space="preserve"> if you want to manually enter holiday hours.  
</t>
    </r>
    <r>
      <rPr>
        <i/>
        <sz val="11"/>
        <rFont val="Open Sans"/>
        <family val="2"/>
        <scheme val="minor"/>
      </rPr>
      <t xml:space="preserve">Please note that you must have paid time on the days before and after holidays to be eligible.  If you have lost time before or after, you should manually remove any holiday pay. </t>
    </r>
    <r>
      <rPr>
        <sz val="11"/>
        <rFont val="Open Sans"/>
        <family val="2"/>
        <scheme val="minor"/>
      </rPr>
      <t xml:space="preserve">
</t>
    </r>
    <r>
      <rPr>
        <sz val="11"/>
        <color theme="4"/>
        <rFont val="Open Sans"/>
        <family val="2"/>
        <scheme val="minor"/>
      </rPr>
      <t>Enter the 1st pay period employee's LOA begins in cell B7.</t>
    </r>
    <r>
      <rPr>
        <sz val="11"/>
        <rFont val="Open Sans"/>
        <family val="2"/>
        <scheme val="minor"/>
      </rPr>
      <t xml:space="preserve">  If LOA begins mid-period, enter both the regular hours and paid leave to make up the normally schedule hours.
</t>
    </r>
    <r>
      <rPr>
        <sz val="11"/>
        <color theme="4"/>
        <rFont val="Open Sans"/>
        <family val="2"/>
        <scheme val="minor"/>
      </rPr>
      <t>Fill in each of the following pay periods</t>
    </r>
    <r>
      <rPr>
        <sz val="11"/>
        <rFont val="Open Sans"/>
        <family val="2"/>
        <scheme val="minor"/>
      </rPr>
      <t>, ensuring each pay period equals the full scheduled hours (generally 80 for FT EEs).  You may enter in as low as 0.25 increments.</t>
    </r>
  </si>
  <si>
    <t>Employee Name:</t>
  </si>
  <si>
    <t>Completed by/Date: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</si>
</sst>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0_);[Red]\(0\)"/>
    <numFmt numFmtId="165" formatCode="_(* #,##0_);_(* \(#,##0\);_(* &quot;-&quot;??_);_(@_)"/>
    <numFmt numFmtId="166" formatCode="0.0000"/>
    <numFmt numFmtId="167" formatCode="0.0"/>
    <numFmt numFmtId="168" formatCode="#,##0.0_);\(#,##0.0\)"/>
    <numFmt numFmtId="169" formatCode="#,##0.000000_);\(#,##0.000000\)"/>
    <numFmt numFmtId="170" formatCode="0.00000"/>
    <numFmt numFmtId="171" formatCode="#,##0.0000_);\(#,##0.0000\)"/>
  </numFmts>
  <fonts count="53">
    <font>
      <sz val="11"/>
      <color theme="1"/>
      <name val="Open Sans"/>
      <family val="2"/>
      <scheme val="minor"/>
    </font>
    <font>
      <b/>
      <sz val="11"/>
      <color theme="1"/>
      <name val="Times New Roman"/>
      <family val="1"/>
    </font>
    <font>
      <sz val="11"/>
      <color theme="1"/>
      <name val="Open Sans"/>
      <family val="2"/>
      <scheme val="minor"/>
    </font>
    <font>
      <b/>
      <sz val="11"/>
      <color theme="1"/>
      <name val="Open Sans"/>
      <family val="2"/>
      <scheme val="minor"/>
    </font>
    <font>
      <sz val="11"/>
      <color theme="1"/>
      <name val="Californian FB"/>
      <family val="1"/>
    </font>
    <font>
      <b/>
      <i/>
      <sz val="11"/>
      <color theme="1"/>
      <name val="Californian FB"/>
      <family val="1"/>
    </font>
    <font>
      <sz val="8"/>
      <name val="Open Sans"/>
      <family val="2"/>
      <scheme val="minor"/>
    </font>
    <font>
      <b/>
      <sz val="18"/>
      <color theme="1"/>
      <name val="Open Sans"/>
      <family val="2"/>
      <scheme val="minor"/>
    </font>
    <font>
      <sz val="11"/>
      <color indexed="8"/>
      <name val="Open Sans"/>
      <family val="2"/>
      <scheme val="minor"/>
    </font>
    <font>
      <b/>
      <sz val="10"/>
      <color indexed="0"/>
      <name val="Arial"/>
      <family val="2"/>
    </font>
    <font>
      <b/>
      <sz val="14"/>
      <color theme="1"/>
      <name val="Open Sans"/>
      <family val="2"/>
      <scheme val="minor"/>
    </font>
    <font>
      <b/>
      <sz val="12"/>
      <color theme="1"/>
      <name val="Open Sans"/>
      <family val="2"/>
      <scheme val="minor"/>
    </font>
    <font>
      <sz val="11"/>
      <color theme="1"/>
      <name val="Open"/>
    </font>
    <font>
      <b/>
      <sz val="11"/>
      <color theme="0"/>
      <name val="Open"/>
    </font>
    <font>
      <sz val="11"/>
      <name val="Open"/>
    </font>
    <font>
      <sz val="11"/>
      <color theme="9" tint="-0.249977111117893"/>
      <name val="Open"/>
    </font>
    <font>
      <b/>
      <sz val="11"/>
      <color theme="0"/>
      <name val="Open Sans"/>
      <family val="2"/>
      <scheme val="minor"/>
    </font>
    <font>
      <sz val="11"/>
      <name val="Open Sans"/>
      <family val="2"/>
      <scheme val="minor"/>
    </font>
    <font>
      <sz val="11"/>
      <color theme="4"/>
      <name val="Open Sans"/>
      <family val="2"/>
      <scheme val="minor"/>
    </font>
    <font>
      <i/>
      <sz val="11"/>
      <name val="Open Sans"/>
      <family val="2"/>
      <scheme val="minor"/>
    </font>
    <font>
      <b/>
      <sz val="11"/>
      <name val="Open Sans"/>
      <family val="2"/>
      <scheme val="minor"/>
    </font>
    <font>
      <u/>
      <sz val="11"/>
      <color theme="10"/>
      <name val="Open Sans"/>
      <family val="2"/>
      <scheme val="minor"/>
    </font>
    <font>
      <b/>
      <sz val="11"/>
      <color rgb="FF000000"/>
      <name val="Open Sans"/>
      <family val="2"/>
      <scheme val="minor"/>
    </font>
    <font>
      <sz val="14"/>
      <color theme="1"/>
      <name val="Open Sans"/>
      <family val="2"/>
      <scheme val="minor"/>
    </font>
    <font>
      <b/>
      <u/>
      <sz val="11"/>
      <color theme="1"/>
      <name val="Open Sans"/>
      <family val="2"/>
      <scheme val="minor"/>
    </font>
    <font>
      <sz val="12"/>
      <color theme="1"/>
      <name val="Open Sans"/>
      <family val="2"/>
      <scheme val="minor"/>
    </font>
    <font>
      <i/>
      <sz val="11"/>
      <color theme="1"/>
      <name val="Open Sans"/>
      <family val="2"/>
      <scheme val="minor"/>
    </font>
    <font>
      <b/>
      <i/>
      <sz val="11"/>
      <color theme="4"/>
      <name val="Open Sans"/>
      <family val="2"/>
      <scheme val="minor"/>
    </font>
    <font>
      <b/>
      <sz val="12"/>
      <color theme="0"/>
      <name val="Open Sans"/>
      <family val="2"/>
      <scheme val="minor"/>
    </font>
    <font>
      <u/>
      <sz val="11"/>
      <color theme="1"/>
      <name val="Open Sans"/>
      <family val="2"/>
      <scheme val="minor"/>
    </font>
    <font>
      <b/>
      <sz val="14"/>
      <color theme="0"/>
      <name val="Open Sans"/>
      <family val="2"/>
      <scheme val="minor"/>
    </font>
    <font>
      <sz val="16"/>
      <color theme="1"/>
      <name val="Open Sans"/>
      <family val="2"/>
      <scheme val="minor"/>
    </font>
    <font>
      <b/>
      <i/>
      <sz val="16"/>
      <color theme="1"/>
      <name val="Open Sans"/>
      <family val="2"/>
      <scheme val="minor"/>
    </font>
    <font>
      <b/>
      <sz val="16"/>
      <color theme="1"/>
      <name val="Open Sans"/>
      <family val="2"/>
      <scheme val="minor"/>
    </font>
    <font>
      <b/>
      <sz val="16"/>
      <color theme="0"/>
      <name val="Open Sans"/>
      <family val="2"/>
      <scheme val="minor"/>
    </font>
    <font>
      <sz val="16"/>
      <color theme="0"/>
      <name val="Open Sans"/>
      <family val="2"/>
      <scheme val="minor"/>
    </font>
    <font>
      <b/>
      <sz val="14"/>
      <color theme="9" tint="-0.249977111117893"/>
      <name val="Open Sans"/>
      <family val="2"/>
      <scheme val="minor"/>
    </font>
    <font>
      <b/>
      <sz val="14"/>
      <color theme="5" tint="-0.249977111117893"/>
      <name val="Open Sans"/>
      <family val="2"/>
      <scheme val="minor"/>
    </font>
    <font>
      <sz val="14"/>
      <color rgb="FF000000"/>
      <name val="Open Sans"/>
      <family val="2"/>
      <scheme val="minor"/>
    </font>
    <font>
      <i/>
      <sz val="14"/>
      <color theme="9" tint="-0.249977111117893"/>
      <name val="Open Sans"/>
      <family val="2"/>
      <scheme val="minor"/>
    </font>
    <font>
      <b/>
      <sz val="14"/>
      <color theme="4"/>
      <name val="Open Sans"/>
      <family val="2"/>
      <scheme val="minor"/>
    </font>
    <font>
      <i/>
      <sz val="9"/>
      <color theme="0"/>
      <name val="Open Sans"/>
      <family val="2"/>
      <scheme val="minor"/>
    </font>
    <font>
      <b/>
      <u/>
      <sz val="16"/>
      <color theme="0"/>
      <name val="Open Sans"/>
      <family val="2"/>
      <scheme val="minor"/>
    </font>
    <font>
      <b/>
      <i/>
      <u/>
      <sz val="11"/>
      <name val="Open Sans"/>
      <family val="2"/>
      <scheme val="minor"/>
    </font>
    <font>
      <sz val="14"/>
      <color theme="0"/>
      <name val="Open Sans"/>
      <family val="2"/>
      <scheme val="minor"/>
    </font>
    <font>
      <b/>
      <sz val="18"/>
      <color theme="2"/>
      <name val="Teko"/>
      <scheme val="major"/>
    </font>
    <font>
      <b/>
      <sz val="10"/>
      <color theme="2"/>
      <name val="Teko"/>
      <scheme val="major"/>
    </font>
    <font>
      <b/>
      <i/>
      <sz val="10"/>
      <color theme="2"/>
      <name val="Teko"/>
      <scheme val="major"/>
    </font>
    <font>
      <b/>
      <i/>
      <u/>
      <sz val="10"/>
      <color theme="2"/>
      <name val="Teko"/>
      <scheme val="major"/>
    </font>
    <font>
      <b/>
      <sz val="12"/>
      <color theme="5"/>
      <name val="Open Sans"/>
      <family val="2"/>
      <scheme val="minor"/>
    </font>
    <font>
      <b/>
      <i/>
      <sz val="12"/>
      <color theme="5"/>
      <name val="Open Sans"/>
      <family val="2"/>
      <scheme val="minor"/>
    </font>
    <font>
      <b/>
      <u val="singleAccounting"/>
      <sz val="16"/>
      <color theme="1"/>
      <name val="Open Sans"/>
      <family val="2"/>
      <scheme val="minor"/>
    </font>
    <font>
      <i/>
      <sz val="14"/>
      <color theme="1"/>
      <name val="Open Sans"/>
      <family val="2"/>
      <scheme val="minor"/>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indexed="22"/>
        <bgColor indexed="55"/>
      </patternFill>
    </fill>
    <fill>
      <patternFill patternType="solid">
        <fgColor theme="2" tint="-9.9978637043366805E-2"/>
        <bgColor indexed="64"/>
      </patternFill>
    </fill>
    <fill>
      <patternFill patternType="solid">
        <fgColor theme="0"/>
        <bgColor rgb="FF000000"/>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3"/>
        <bgColor indexed="64"/>
      </patternFill>
    </fill>
    <fill>
      <patternFill patternType="solid">
        <fgColor theme="1" tint="0.89999084444715716"/>
        <bgColor indexed="64"/>
      </patternFill>
    </fill>
    <fill>
      <patternFill patternType="solid">
        <fgColor theme="3"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style="double">
        <color auto="1"/>
      </right>
      <top style="double">
        <color auto="1"/>
      </top>
      <bottom style="double">
        <color auto="1"/>
      </bottom>
      <diagonal/>
    </border>
    <border>
      <left style="medium">
        <color rgb="FF000000"/>
      </left>
      <right style="medium">
        <color rgb="FF000000"/>
      </right>
      <top style="medium">
        <color rgb="FF000000"/>
      </top>
      <bottom style="medium">
        <color rgb="FF00000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8" fillId="0" borderId="0"/>
    <xf numFmtId="0" fontId="21" fillId="0" borderId="0" applyNumberFormat="0" applyFill="0" applyBorder="0" applyAlignment="0" applyProtection="0"/>
  </cellStyleXfs>
  <cellXfs count="369">
    <xf numFmtId="0" fontId="0" fillId="0" borderId="0" xfId="0"/>
    <xf numFmtId="0" fontId="0" fillId="2" borderId="0" xfId="0" applyFill="1"/>
    <xf numFmtId="0" fontId="4" fillId="2" borderId="0" xfId="0" applyFont="1" applyFill="1"/>
    <xf numFmtId="0" fontId="4" fillId="0" borderId="0" xfId="0" applyFont="1"/>
    <xf numFmtId="0" fontId="4" fillId="2" borderId="0" xfId="0" applyFont="1" applyFill="1" applyBorder="1"/>
    <xf numFmtId="0" fontId="0" fillId="2" borderId="0" xfId="0" applyFill="1" applyBorder="1"/>
    <xf numFmtId="0" fontId="9" fillId="10" borderId="16" xfId="3" applyFont="1" applyFill="1" applyBorder="1"/>
    <xf numFmtId="0" fontId="8" fillId="0" borderId="0" xfId="3"/>
    <xf numFmtId="0" fontId="0" fillId="6" borderId="8" xfId="0" applyFill="1" applyBorder="1"/>
    <xf numFmtId="0" fontId="0" fillId="6" borderId="6" xfId="0" applyFill="1" applyBorder="1"/>
    <xf numFmtId="0" fontId="0" fillId="3" borderId="0" xfId="0" applyFill="1"/>
    <xf numFmtId="166" fontId="0" fillId="2" borderId="0" xfId="0" applyNumberFormat="1" applyFill="1"/>
    <xf numFmtId="14" fontId="4" fillId="2" borderId="4" xfId="0" applyNumberFormat="1" applyFont="1" applyFill="1" applyBorder="1"/>
    <xf numFmtId="0" fontId="0" fillId="2" borderId="0" xfId="0" applyFont="1" applyFill="1"/>
    <xf numFmtId="14" fontId="0" fillId="2" borderId="0" xfId="0" applyNumberFormat="1" applyFont="1" applyFill="1"/>
    <xf numFmtId="0" fontId="8" fillId="2" borderId="0" xfId="0" applyFont="1" applyFill="1" applyAlignment="1">
      <alignment horizontal="center"/>
    </xf>
    <xf numFmtId="14" fontId="10" fillId="0" borderId="0" xfId="0" applyNumberFormat="1" applyFont="1" applyAlignment="1">
      <alignment horizontal="left"/>
    </xf>
    <xf numFmtId="0" fontId="1" fillId="0" borderId="0" xfId="0" applyFont="1"/>
    <xf numFmtId="0" fontId="3" fillId="0" borderId="5" xfId="0" applyFont="1" applyBorder="1"/>
    <xf numFmtId="0" fontId="12" fillId="0" borderId="0" xfId="0" applyFont="1"/>
    <xf numFmtId="0" fontId="14" fillId="7" borderId="12" xfId="0" applyFont="1" applyFill="1" applyBorder="1" applyAlignment="1">
      <alignment horizontal="center"/>
    </xf>
    <xf numFmtId="0" fontId="14" fillId="7" borderId="13" xfId="0" applyFont="1" applyFill="1" applyBorder="1" applyAlignment="1">
      <alignment horizontal="center"/>
    </xf>
    <xf numFmtId="0" fontId="14" fillId="7" borderId="1" xfId="0" applyFont="1" applyFill="1" applyBorder="1" applyAlignment="1">
      <alignment horizontal="center"/>
    </xf>
    <xf numFmtId="0" fontId="15" fillId="2" borderId="15" xfId="0" applyFont="1" applyFill="1" applyBorder="1" applyAlignment="1">
      <alignment horizontal="justify" vertical="top"/>
    </xf>
    <xf numFmtId="0" fontId="14" fillId="2" borderId="4" xfId="0" applyFont="1" applyFill="1" applyBorder="1" applyAlignment="1">
      <alignment horizontal="justify" vertical="top"/>
    </xf>
    <xf numFmtId="14" fontId="10" fillId="2" borderId="0" xfId="0" applyNumberFormat="1" applyFont="1" applyFill="1" applyAlignment="1">
      <alignment horizontal="left"/>
    </xf>
    <xf numFmtId="0" fontId="3" fillId="2" borderId="4" xfId="0" applyFont="1" applyFill="1" applyBorder="1" applyAlignment="1">
      <alignment vertical="center"/>
    </xf>
    <xf numFmtId="14" fontId="0" fillId="3" borderId="0" xfId="0" applyNumberFormat="1" applyFill="1"/>
    <xf numFmtId="0" fontId="0" fillId="5" borderId="0" xfId="0" applyFont="1" applyFill="1"/>
    <xf numFmtId="14" fontId="0" fillId="5" borderId="4" xfId="0" applyNumberFormat="1" applyFont="1" applyFill="1" applyBorder="1"/>
    <xf numFmtId="0" fontId="0" fillId="6" borderId="1"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4" xfId="0" applyFill="1" applyBorder="1"/>
    <xf numFmtId="0" fontId="0" fillId="6" borderId="5" xfId="0" applyFill="1" applyBorder="1"/>
    <xf numFmtId="0" fontId="8" fillId="3" borderId="0" xfId="3" applyFill="1"/>
    <xf numFmtId="14" fontId="4" fillId="2" borderId="0" xfId="0" applyNumberFormat="1" applyFont="1" applyFill="1" applyBorder="1"/>
    <xf numFmtId="0" fontId="0" fillId="3" borderId="9" xfId="0" applyFont="1" applyFill="1" applyBorder="1"/>
    <xf numFmtId="14" fontId="0" fillId="3" borderId="10" xfId="0" applyNumberFormat="1" applyFont="1" applyFill="1" applyBorder="1"/>
    <xf numFmtId="0" fontId="8" fillId="3" borderId="10" xfId="0" applyFont="1" applyFill="1" applyBorder="1" applyAlignment="1">
      <alignment horizontal="center"/>
    </xf>
    <xf numFmtId="0" fontId="8" fillId="3" borderId="11" xfId="0" applyFont="1" applyFill="1" applyBorder="1" applyAlignment="1">
      <alignment horizontal="center"/>
    </xf>
    <xf numFmtId="0" fontId="12" fillId="11" borderId="13" xfId="0" applyFont="1" applyFill="1" applyBorder="1" applyAlignment="1">
      <alignment horizontal="justify" vertical="top"/>
    </xf>
    <xf numFmtId="0" fontId="14" fillId="2" borderId="5" xfId="0" applyFont="1" applyFill="1" applyBorder="1" applyAlignment="1">
      <alignment horizontal="justify" vertical="top"/>
    </xf>
    <xf numFmtId="0" fontId="0" fillId="0" borderId="0" xfId="0" applyFont="1"/>
    <xf numFmtId="0" fontId="22" fillId="0" borderId="1" xfId="0" applyFont="1" applyBorder="1"/>
    <xf numFmtId="0" fontId="0" fillId="2" borderId="2" xfId="0" applyFont="1" applyFill="1" applyBorder="1"/>
    <xf numFmtId="0" fontId="0" fillId="2" borderId="3" xfId="0" applyFont="1" applyFill="1" applyBorder="1"/>
    <xf numFmtId="0" fontId="0" fillId="2" borderId="1" xfId="0" applyFont="1" applyFill="1" applyBorder="1"/>
    <xf numFmtId="0" fontId="0" fillId="2" borderId="4" xfId="0" applyFont="1" applyFill="1" applyBorder="1"/>
    <xf numFmtId="0" fontId="0" fillId="2" borderId="5" xfId="0" applyFont="1" applyFill="1" applyBorder="1"/>
    <xf numFmtId="0" fontId="0" fillId="2" borderId="6" xfId="0" applyFont="1" applyFill="1" applyBorder="1"/>
    <xf numFmtId="0" fontId="0" fillId="2" borderId="7" xfId="0" applyFont="1" applyFill="1" applyBorder="1"/>
    <xf numFmtId="0" fontId="0" fillId="2" borderId="8" xfId="0" applyFont="1" applyFill="1" applyBorder="1"/>
    <xf numFmtId="0" fontId="0" fillId="2" borderId="9" xfId="0" applyFont="1" applyFill="1" applyBorder="1"/>
    <xf numFmtId="0" fontId="0" fillId="2" borderId="10"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7" xfId="0" applyFont="1" applyFill="1" applyBorder="1"/>
    <xf numFmtId="0" fontId="3" fillId="2" borderId="0" xfId="0" applyFont="1" applyFill="1" applyAlignment="1">
      <alignment horizontal="center"/>
    </xf>
    <xf numFmtId="0" fontId="3" fillId="2" borderId="0" xfId="0" applyFont="1" applyFill="1"/>
    <xf numFmtId="0" fontId="24" fillId="2" borderId="4" xfId="0" applyFont="1" applyFill="1" applyBorder="1"/>
    <xf numFmtId="0" fontId="24" fillId="2" borderId="0" xfId="0" applyFont="1" applyFill="1"/>
    <xf numFmtId="0" fontId="24" fillId="2" borderId="0" xfId="0" applyFont="1" applyFill="1" applyAlignment="1">
      <alignment horizontal="center"/>
    </xf>
    <xf numFmtId="0" fontId="24" fillId="2" borderId="0" xfId="0" applyFont="1" applyFill="1" applyAlignment="1">
      <alignment horizontal="right"/>
    </xf>
    <xf numFmtId="0" fontId="0" fillId="2" borderId="0" xfId="0" applyFont="1" applyFill="1" applyAlignment="1">
      <alignment horizontal="right"/>
    </xf>
    <xf numFmtId="0" fontId="24" fillId="2" borderId="5" xfId="0" applyFont="1" applyFill="1" applyBorder="1"/>
    <xf numFmtId="0" fontId="0" fillId="2" borderId="11" xfId="0" applyFont="1" applyFill="1" applyBorder="1"/>
    <xf numFmtId="0" fontId="24" fillId="2" borderId="1" xfId="0" applyFont="1" applyFill="1" applyBorder="1"/>
    <xf numFmtId="0" fontId="24" fillId="2" borderId="2" xfId="0" applyFont="1" applyFill="1" applyBorder="1"/>
    <xf numFmtId="0" fontId="24" fillId="2" borderId="3" xfId="0" applyFont="1" applyFill="1" applyBorder="1"/>
    <xf numFmtId="0" fontId="11" fillId="2" borderId="10" xfId="0" applyFont="1" applyFill="1" applyBorder="1"/>
    <xf numFmtId="0" fontId="11" fillId="2" borderId="9" xfId="0" applyFont="1" applyFill="1" applyBorder="1"/>
    <xf numFmtId="0" fontId="25" fillId="2" borderId="0" xfId="0" applyFont="1" applyFill="1"/>
    <xf numFmtId="0" fontId="25" fillId="2" borderId="9" xfId="0" applyFont="1" applyFill="1" applyBorder="1"/>
    <xf numFmtId="0" fontId="25" fillId="2" borderId="10" xfId="0" applyFont="1" applyFill="1" applyBorder="1"/>
    <xf numFmtId="165" fontId="23" fillId="0" borderId="11" xfId="1" applyNumberFormat="1" applyFont="1" applyFill="1" applyBorder="1" applyAlignment="1"/>
    <xf numFmtId="0" fontId="11" fillId="5" borderId="9" xfId="0" applyFont="1" applyFill="1" applyBorder="1"/>
    <xf numFmtId="0" fontId="11" fillId="5" borderId="10" xfId="0" applyFont="1" applyFill="1" applyBorder="1"/>
    <xf numFmtId="0" fontId="11" fillId="5" borderId="11" xfId="0" applyFont="1" applyFill="1" applyBorder="1"/>
    <xf numFmtId="0" fontId="0" fillId="5" borderId="1" xfId="0" applyFont="1" applyFill="1" applyBorder="1"/>
    <xf numFmtId="0" fontId="0" fillId="5" borderId="2" xfId="0" applyFont="1" applyFill="1" applyBorder="1"/>
    <xf numFmtId="0" fontId="0" fillId="5" borderId="4" xfId="0" quotePrefix="1" applyFont="1" applyFill="1" applyBorder="1"/>
    <xf numFmtId="0" fontId="0" fillId="5" borderId="5" xfId="0" applyFont="1" applyFill="1" applyBorder="1"/>
    <xf numFmtId="166" fontId="0" fillId="2" borderId="0" xfId="0" applyNumberFormat="1" applyFont="1" applyFill="1"/>
    <xf numFmtId="0" fontId="0" fillId="2" borderId="0" xfId="0" applyFont="1" applyFill="1" applyBorder="1"/>
    <xf numFmtId="0" fontId="0" fillId="2" borderId="4" xfId="0" applyFont="1" applyFill="1" applyBorder="1" applyAlignment="1">
      <alignment horizontal="left" vertical="center" indent="1"/>
    </xf>
    <xf numFmtId="0" fontId="0" fillId="2" borderId="6" xfId="0" applyFont="1" applyFill="1" applyBorder="1" applyAlignment="1">
      <alignment horizontal="left" vertical="center" indent="1"/>
    </xf>
    <xf numFmtId="0" fontId="0" fillId="0" borderId="8" xfId="0" applyFont="1" applyBorder="1"/>
    <xf numFmtId="0" fontId="7" fillId="4" borderId="9" xfId="0" applyFont="1" applyFill="1" applyBorder="1" applyAlignment="1">
      <alignment horizontal="right" vertical="center"/>
    </xf>
    <xf numFmtId="0" fontId="0" fillId="0" borderId="0" xfId="0" applyFont="1" applyFill="1"/>
    <xf numFmtId="0" fontId="0" fillId="4" borderId="1" xfId="0" applyFont="1" applyFill="1" applyBorder="1"/>
    <xf numFmtId="0" fontId="0" fillId="4" borderId="2" xfId="0" applyFont="1" applyFill="1" applyBorder="1"/>
    <xf numFmtId="0" fontId="0" fillId="4" borderId="3" xfId="0" applyFont="1" applyFill="1" applyBorder="1"/>
    <xf numFmtId="0" fontId="0" fillId="4" borderId="4" xfId="0" applyFont="1" applyFill="1" applyBorder="1"/>
    <xf numFmtId="0" fontId="0" fillId="4" borderId="0" xfId="0" applyFont="1" applyFill="1"/>
    <xf numFmtId="0" fontId="0" fillId="4" borderId="5" xfId="0" applyFont="1" applyFill="1" applyBorder="1"/>
    <xf numFmtId="0" fontId="0" fillId="4" borderId="6" xfId="0" applyFont="1" applyFill="1" applyBorder="1"/>
    <xf numFmtId="0" fontId="0" fillId="4" borderId="7" xfId="0" applyFont="1" applyFill="1" applyBorder="1"/>
    <xf numFmtId="0" fontId="0" fillId="4" borderId="8" xfId="0" applyFont="1" applyFill="1" applyBorder="1"/>
    <xf numFmtId="165" fontId="23" fillId="4" borderId="0" xfId="1" applyNumberFormat="1" applyFont="1" applyFill="1" applyBorder="1"/>
    <xf numFmtId="0" fontId="11" fillId="4" borderId="9" xfId="0" applyFont="1" applyFill="1" applyBorder="1"/>
    <xf numFmtId="0" fontId="11" fillId="4" borderId="10" xfId="0" applyFont="1" applyFill="1" applyBorder="1"/>
    <xf numFmtId="0" fontId="11" fillId="4" borderId="11" xfId="0" applyFont="1" applyFill="1" applyBorder="1"/>
    <xf numFmtId="0" fontId="0" fillId="4" borderId="4" xfId="0" quotePrefix="1" applyFont="1" applyFill="1" applyBorder="1"/>
    <xf numFmtId="0" fontId="25" fillId="4" borderId="10" xfId="0" applyFont="1" applyFill="1" applyBorder="1"/>
    <xf numFmtId="0" fontId="3" fillId="5" borderId="18" xfId="0" quotePrefix="1" applyFont="1" applyFill="1" applyBorder="1"/>
    <xf numFmtId="0" fontId="0" fillId="5" borderId="19" xfId="0" applyFont="1" applyFill="1" applyBorder="1"/>
    <xf numFmtId="0" fontId="29" fillId="4" borderId="4" xfId="0" applyFont="1" applyFill="1" applyBorder="1"/>
    <xf numFmtId="0" fontId="29" fillId="4" borderId="0" xfId="0" applyFont="1" applyFill="1"/>
    <xf numFmtId="14" fontId="28" fillId="14" borderId="17" xfId="0" applyNumberFormat="1" applyFont="1" applyFill="1" applyBorder="1" applyAlignment="1">
      <alignment horizontal="left"/>
    </xf>
    <xf numFmtId="0" fontId="28" fillId="14" borderId="10" xfId="0" applyFont="1" applyFill="1" applyBorder="1"/>
    <xf numFmtId="166" fontId="30" fillId="14" borderId="10" xfId="0" applyNumberFormat="1" applyFont="1" applyFill="1" applyBorder="1" applyAlignment="1">
      <alignment horizontal="left" indent="1"/>
    </xf>
    <xf numFmtId="0" fontId="30" fillId="14" borderId="11" xfId="0" applyFont="1" applyFill="1" applyBorder="1"/>
    <xf numFmtId="0" fontId="28" fillId="14" borderId="9" xfId="0" applyFont="1" applyFill="1" applyBorder="1"/>
    <xf numFmtId="0" fontId="16" fillId="14" borderId="5" xfId="0" applyFont="1" applyFill="1" applyBorder="1"/>
    <xf numFmtId="0" fontId="0" fillId="0" borderId="5" xfId="0" applyBorder="1"/>
    <xf numFmtId="0" fontId="23" fillId="2" borderId="0" xfId="0" applyFont="1" applyFill="1" applyBorder="1"/>
    <xf numFmtId="0" fontId="23" fillId="2" borderId="0" xfId="0" applyFont="1" applyFill="1"/>
    <xf numFmtId="0" fontId="23" fillId="4" borderId="12" xfId="0" applyFont="1" applyFill="1" applyBorder="1"/>
    <xf numFmtId="0" fontId="23" fillId="2" borderId="5" xfId="0" applyFont="1" applyFill="1" applyBorder="1"/>
    <xf numFmtId="0" fontId="23" fillId="2" borderId="8" xfId="0" applyFont="1" applyFill="1" applyBorder="1"/>
    <xf numFmtId="0" fontId="23" fillId="0" borderId="0" xfId="0" applyFont="1"/>
    <xf numFmtId="0" fontId="31" fillId="8" borderId="12" xfId="0" applyFont="1" applyFill="1" applyBorder="1" applyAlignment="1" applyProtection="1">
      <alignment horizontal="center"/>
      <protection locked="0"/>
    </xf>
    <xf numFmtId="0" fontId="3" fillId="8" borderId="1" xfId="0" applyFont="1" applyFill="1" applyBorder="1" applyProtection="1">
      <protection locked="0"/>
    </xf>
    <xf numFmtId="14" fontId="0" fillId="8" borderId="0" xfId="0" applyNumberFormat="1" applyFont="1" applyFill="1" applyProtection="1">
      <protection locked="0"/>
    </xf>
    <xf numFmtId="0" fontId="23" fillId="8" borderId="2" xfId="0" applyFont="1" applyFill="1" applyBorder="1" applyProtection="1">
      <protection locked="0"/>
    </xf>
    <xf numFmtId="0" fontId="23" fillId="8" borderId="0" xfId="0" applyFont="1" applyFill="1" applyProtection="1">
      <protection locked="0"/>
    </xf>
    <xf numFmtId="0" fontId="0" fillId="8" borderId="0" xfId="0" applyFont="1" applyFill="1" applyProtection="1">
      <protection locked="0"/>
    </xf>
    <xf numFmtId="168" fontId="31" fillId="8" borderId="13" xfId="1" applyNumberFormat="1" applyFont="1" applyFill="1" applyBorder="1" applyAlignment="1" applyProtection="1">
      <alignment horizontal="right"/>
      <protection locked="0"/>
    </xf>
    <xf numFmtId="0" fontId="23" fillId="4" borderId="2" xfId="0" applyFont="1" applyFill="1" applyBorder="1" applyAlignment="1">
      <alignment horizontal="center"/>
    </xf>
    <xf numFmtId="14" fontId="0" fillId="2" borderId="0" xfId="0" applyNumberFormat="1" applyFont="1" applyFill="1" applyBorder="1"/>
    <xf numFmtId="0" fontId="8" fillId="2" borderId="0" xfId="0" applyFont="1" applyFill="1" applyBorder="1" applyAlignment="1">
      <alignment horizontal="center"/>
    </xf>
    <xf numFmtId="0" fontId="23" fillId="9" borderId="5" xfId="0" applyFont="1" applyFill="1" applyBorder="1"/>
    <xf numFmtId="164" fontId="23" fillId="9" borderId="0" xfId="0" applyNumberFormat="1" applyFont="1" applyFill="1" applyBorder="1" applyAlignment="1">
      <alignment horizontal="center"/>
    </xf>
    <xf numFmtId="164" fontId="23" fillId="9" borderId="0" xfId="0" applyNumberFormat="1" applyFont="1" applyFill="1" applyBorder="1"/>
    <xf numFmtId="0" fontId="17" fillId="2" borderId="0" xfId="0" applyFont="1" applyFill="1"/>
    <xf numFmtId="0" fontId="38" fillId="12" borderId="3" xfId="0" applyFont="1" applyFill="1" applyBorder="1" applyAlignment="1">
      <alignment horizontal="left"/>
    </xf>
    <xf numFmtId="0" fontId="23" fillId="2" borderId="15" xfId="0" applyFont="1" applyFill="1" applyBorder="1"/>
    <xf numFmtId="14" fontId="23" fillId="2" borderId="4" xfId="0" applyNumberFormat="1" applyFont="1" applyFill="1" applyBorder="1"/>
    <xf numFmtId="0" fontId="38" fillId="12" borderId="5" xfId="0" applyFont="1" applyFill="1" applyBorder="1" applyAlignment="1">
      <alignment horizontal="left"/>
    </xf>
    <xf numFmtId="0" fontId="23" fillId="2" borderId="5" xfId="0" applyFont="1" applyFill="1" applyBorder="1" applyAlignment="1">
      <alignment horizontal="left"/>
    </xf>
    <xf numFmtId="164" fontId="0" fillId="2" borderId="0" xfId="0" applyNumberFormat="1" applyFont="1" applyFill="1"/>
    <xf numFmtId="14" fontId="23" fillId="2" borderId="6" xfId="0" applyNumberFormat="1" applyFont="1" applyFill="1" applyBorder="1"/>
    <xf numFmtId="15" fontId="30" fillId="9" borderId="4" xfId="0" applyNumberFormat="1" applyFont="1" applyFill="1" applyBorder="1" applyAlignment="1">
      <alignment horizontal="center"/>
    </xf>
    <xf numFmtId="0" fontId="23" fillId="4" borderId="15" xfId="0" applyFont="1" applyFill="1" applyBorder="1"/>
    <xf numFmtId="0" fontId="23" fillId="4" borderId="1" xfId="0" applyFont="1" applyFill="1" applyBorder="1" applyAlignment="1">
      <alignment horizontal="center"/>
    </xf>
    <xf numFmtId="0" fontId="23" fillId="4" borderId="3" xfId="0" applyFont="1" applyFill="1" applyBorder="1" applyAlignment="1">
      <alignment horizontal="center"/>
    </xf>
    <xf numFmtId="0" fontId="23" fillId="4" borderId="13" xfId="0" applyFont="1" applyFill="1" applyBorder="1"/>
    <xf numFmtId="0" fontId="23" fillId="4" borderId="7" xfId="0" applyFont="1" applyFill="1" applyBorder="1" applyAlignment="1">
      <alignment horizontal="center"/>
    </xf>
    <xf numFmtId="0" fontId="23" fillId="4" borderId="8" xfId="0" applyFont="1" applyFill="1" applyBorder="1" applyAlignment="1">
      <alignment horizontal="center"/>
    </xf>
    <xf numFmtId="0" fontId="23" fillId="4" borderId="14" xfId="0" applyFont="1" applyFill="1" applyBorder="1"/>
    <xf numFmtId="0" fontId="30" fillId="9" borderId="6" xfId="0" applyNumberFormat="1" applyFont="1" applyFill="1" applyBorder="1" applyAlignment="1">
      <alignment horizontal="center"/>
    </xf>
    <xf numFmtId="0" fontId="23" fillId="7" borderId="14" xfId="0" applyFont="1" applyFill="1" applyBorder="1"/>
    <xf numFmtId="0" fontId="23" fillId="7" borderId="9" xfId="0" applyFont="1" applyFill="1" applyBorder="1" applyAlignment="1">
      <alignment horizontal="center"/>
    </xf>
    <xf numFmtId="0" fontId="23" fillId="7" borderId="10" xfId="0" applyFont="1" applyFill="1" applyBorder="1" applyAlignment="1">
      <alignment horizontal="center"/>
    </xf>
    <xf numFmtId="167" fontId="23" fillId="7" borderId="10" xfId="0" applyNumberFormat="1" applyFont="1" applyFill="1" applyBorder="1" applyAlignment="1">
      <alignment horizontal="center"/>
    </xf>
    <xf numFmtId="167" fontId="23" fillId="7" borderId="11" xfId="0" applyNumberFormat="1" applyFont="1" applyFill="1" applyBorder="1" applyAlignment="1">
      <alignment horizontal="center"/>
    </xf>
    <xf numFmtId="2" fontId="0" fillId="2" borderId="0" xfId="0" applyNumberFormat="1" applyFont="1" applyFill="1"/>
    <xf numFmtId="0" fontId="10" fillId="11" borderId="9" xfId="0" applyFont="1" applyFill="1" applyBorder="1"/>
    <xf numFmtId="0" fontId="10" fillId="11" borderId="11" xfId="0" applyFont="1" applyFill="1" applyBorder="1"/>
    <xf numFmtId="0" fontId="38" fillId="12" borderId="2" xfId="0" applyFont="1" applyFill="1" applyBorder="1" applyAlignment="1">
      <alignment horizontal="left"/>
    </xf>
    <xf numFmtId="0" fontId="38" fillId="12" borderId="0" xfId="0" applyFont="1" applyFill="1" applyBorder="1" applyAlignment="1">
      <alignment horizontal="left"/>
    </xf>
    <xf numFmtId="0" fontId="23" fillId="2" borderId="0" xfId="0" applyFont="1" applyFill="1" applyBorder="1" applyAlignment="1">
      <alignment horizontal="left"/>
    </xf>
    <xf numFmtId="167" fontId="0" fillId="7" borderId="10" xfId="0" applyNumberFormat="1" applyFont="1" applyFill="1" applyBorder="1" applyAlignment="1">
      <alignment horizontal="center"/>
    </xf>
    <xf numFmtId="0" fontId="23" fillId="7" borderId="8" xfId="0" applyFont="1" applyFill="1" applyBorder="1"/>
    <xf numFmtId="0" fontId="23" fillId="2" borderId="0" xfId="0" applyFont="1" applyFill="1" applyAlignment="1">
      <alignment horizontal="center"/>
    </xf>
    <xf numFmtId="0" fontId="39" fillId="11" borderId="14" xfId="0" applyFont="1" applyFill="1" applyBorder="1" applyAlignment="1">
      <alignment horizontal="center"/>
    </xf>
    <xf numFmtId="0" fontId="40" fillId="11" borderId="9" xfId="0" applyFont="1" applyFill="1" applyBorder="1"/>
    <xf numFmtId="0" fontId="40" fillId="11" borderId="10" xfId="0" applyFont="1" applyFill="1" applyBorder="1"/>
    <xf numFmtId="0" fontId="40" fillId="11" borderId="11" xfId="0" applyFont="1" applyFill="1" applyBorder="1"/>
    <xf numFmtId="0" fontId="23" fillId="3" borderId="1" xfId="0" applyFont="1" applyFill="1" applyBorder="1"/>
    <xf numFmtId="0" fontId="23" fillId="3" borderId="2" xfId="0" applyFont="1" applyFill="1" applyBorder="1"/>
    <xf numFmtId="0" fontId="23" fillId="3" borderId="3" xfId="0" applyFont="1" applyFill="1" applyBorder="1"/>
    <xf numFmtId="2" fontId="23" fillId="3" borderId="4" xfId="0" applyNumberFormat="1" applyFont="1" applyFill="1" applyBorder="1"/>
    <xf numFmtId="0" fontId="23" fillId="3" borderId="0" xfId="0" applyFont="1" applyFill="1" applyBorder="1"/>
    <xf numFmtId="0" fontId="23" fillId="3" borderId="5" xfId="0" applyFont="1" applyFill="1" applyBorder="1"/>
    <xf numFmtId="2" fontId="23" fillId="3" borderId="6" xfId="0" applyNumberFormat="1" applyFont="1" applyFill="1" applyBorder="1"/>
    <xf numFmtId="0" fontId="23" fillId="3" borderId="7" xfId="0" applyFont="1" applyFill="1" applyBorder="1"/>
    <xf numFmtId="0" fontId="23" fillId="3" borderId="8" xfId="0" applyFont="1" applyFill="1" applyBorder="1"/>
    <xf numFmtId="166" fontId="23" fillId="15" borderId="6" xfId="0" applyNumberFormat="1" applyFont="1" applyFill="1" applyBorder="1" applyAlignment="1">
      <alignment horizontal="center"/>
    </xf>
    <xf numFmtId="166" fontId="23" fillId="15" borderId="7" xfId="0" applyNumberFormat="1" applyFont="1" applyFill="1" applyBorder="1" applyAlignment="1">
      <alignment horizontal="center"/>
    </xf>
    <xf numFmtId="14" fontId="23" fillId="15" borderId="1" xfId="0" applyNumberFormat="1" applyFont="1" applyFill="1" applyBorder="1"/>
    <xf numFmtId="0" fontId="30" fillId="13" borderId="9" xfId="0" applyFont="1" applyFill="1" applyBorder="1" applyAlignment="1">
      <alignment horizontal="center"/>
    </xf>
    <xf numFmtId="0" fontId="30" fillId="13" borderId="10" xfId="0" applyFont="1" applyFill="1" applyBorder="1" applyAlignment="1">
      <alignment horizontal="center"/>
    </xf>
    <xf numFmtId="0" fontId="30" fillId="13" borderId="11" xfId="0" applyFont="1" applyFill="1" applyBorder="1" applyAlignment="1">
      <alignment horizontal="center"/>
    </xf>
    <xf numFmtId="0" fontId="10" fillId="7" borderId="9" xfId="0" applyFont="1" applyFill="1" applyBorder="1" applyAlignment="1">
      <alignment horizontal="center"/>
    </xf>
    <xf numFmtId="167" fontId="3" fillId="7" borderId="10" xfId="0" applyNumberFormat="1" applyFont="1" applyFill="1" applyBorder="1" applyAlignment="1">
      <alignment horizontal="center"/>
    </xf>
    <xf numFmtId="0" fontId="10" fillId="7" borderId="10" xfId="0" applyFont="1" applyFill="1" applyBorder="1" applyAlignment="1">
      <alignment horizontal="center"/>
    </xf>
    <xf numFmtId="167" fontId="10" fillId="7" borderId="10" xfId="0" applyNumberFormat="1" applyFont="1" applyFill="1" applyBorder="1" applyAlignment="1">
      <alignment horizontal="center"/>
    </xf>
    <xf numFmtId="167" fontId="10" fillId="7" borderId="11" xfId="0" applyNumberFormat="1" applyFont="1" applyFill="1" applyBorder="1" applyAlignment="1">
      <alignment horizontal="center"/>
    </xf>
    <xf numFmtId="0" fontId="10" fillId="7" borderId="8" xfId="0" applyFont="1" applyFill="1" applyBorder="1"/>
    <xf numFmtId="0" fontId="0" fillId="16" borderId="22" xfId="0" applyFont="1" applyFill="1" applyBorder="1"/>
    <xf numFmtId="0" fontId="34" fillId="14" borderId="12" xfId="0" applyFont="1" applyFill="1" applyBorder="1" applyAlignment="1">
      <alignment horizontal="center" textRotation="45"/>
    </xf>
    <xf numFmtId="0" fontId="34" fillId="14" borderId="10" xfId="0" applyFont="1" applyFill="1" applyBorder="1" applyAlignment="1">
      <alignment horizontal="center" textRotation="45" wrapText="1"/>
    </xf>
    <xf numFmtId="0" fontId="34" fillId="14" borderId="10" xfId="0" applyFont="1" applyFill="1" applyBorder="1" applyAlignment="1">
      <alignment horizontal="center" textRotation="45"/>
    </xf>
    <xf numFmtId="0" fontId="0" fillId="16" borderId="11" xfId="0" applyFont="1" applyFill="1" applyBorder="1" applyAlignment="1">
      <alignment textRotation="90"/>
    </xf>
    <xf numFmtId="0" fontId="23" fillId="9" borderId="14" xfId="0" applyFont="1" applyFill="1" applyBorder="1" applyAlignment="1">
      <alignment horizontal="center"/>
    </xf>
    <xf numFmtId="0" fontId="23" fillId="9" borderId="13" xfId="0" applyFont="1" applyFill="1" applyBorder="1"/>
    <xf numFmtId="0" fontId="23" fillId="9" borderId="15" xfId="0" applyFont="1" applyFill="1" applyBorder="1"/>
    <xf numFmtId="0" fontId="23" fillId="9" borderId="14" xfId="0" applyFont="1" applyFill="1" applyBorder="1"/>
    <xf numFmtId="0" fontId="10" fillId="11" borderId="1" xfId="0" applyFont="1" applyFill="1" applyBorder="1" applyAlignment="1">
      <alignment horizontal="center"/>
    </xf>
    <xf numFmtId="0" fontId="23" fillId="2" borderId="0" xfId="0" applyFont="1" applyFill="1" applyBorder="1" applyAlignment="1" applyProtection="1">
      <alignment horizontal="center"/>
      <protection locked="0"/>
    </xf>
    <xf numFmtId="0" fontId="23" fillId="2" borderId="0" xfId="0" applyFont="1" applyFill="1" applyBorder="1" applyProtection="1">
      <protection locked="0"/>
    </xf>
    <xf numFmtId="0" fontId="23" fillId="2" borderId="5" xfId="0" applyFont="1" applyFill="1" applyBorder="1" applyProtection="1">
      <protection locked="0"/>
    </xf>
    <xf numFmtId="0" fontId="23" fillId="2" borderId="5"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0" fontId="31" fillId="2" borderId="0" xfId="0" applyFont="1" applyFill="1" applyBorder="1" applyProtection="1"/>
    <xf numFmtId="0" fontId="4" fillId="2" borderId="0" xfId="0" applyFont="1" applyFill="1" applyBorder="1" applyProtection="1"/>
    <xf numFmtId="0" fontId="4" fillId="2" borderId="0" xfId="0" applyFont="1" applyFill="1" applyProtection="1"/>
    <xf numFmtId="0" fontId="4" fillId="0" borderId="0" xfId="0" applyFont="1" applyProtection="1"/>
    <xf numFmtId="0" fontId="32" fillId="2" borderId="0" xfId="0" applyFont="1" applyFill="1" applyBorder="1" applyProtection="1"/>
    <xf numFmtId="0" fontId="31" fillId="2" borderId="0" xfId="0" applyFont="1" applyFill="1" applyProtection="1"/>
    <xf numFmtId="0" fontId="34" fillId="14" borderId="12" xfId="0" applyFont="1" applyFill="1" applyBorder="1" applyAlignment="1" applyProtection="1">
      <alignment horizontal="center"/>
    </xf>
    <xf numFmtId="0" fontId="31" fillId="2" borderId="0" xfId="0" applyFont="1" applyFill="1" applyAlignment="1" applyProtection="1">
      <alignment horizontal="right"/>
    </xf>
    <xf numFmtId="0" fontId="31" fillId="4" borderId="12" xfId="0" applyFont="1" applyFill="1" applyBorder="1" applyAlignment="1" applyProtection="1">
      <alignment horizontal="right"/>
    </xf>
    <xf numFmtId="14" fontId="31" fillId="4" borderId="12" xfId="2" applyNumberFormat="1" applyFont="1" applyFill="1" applyBorder="1" applyAlignment="1" applyProtection="1">
      <alignment horizontal="right"/>
    </xf>
    <xf numFmtId="0" fontId="35" fillId="0" borderId="0" xfId="0" applyFont="1" applyFill="1" applyBorder="1" applyProtection="1"/>
    <xf numFmtId="0" fontId="33" fillId="2" borderId="0" xfId="0" applyFont="1" applyFill="1" applyProtection="1"/>
    <xf numFmtId="0" fontId="35" fillId="0" borderId="0" xfId="0" applyFont="1" applyFill="1" applyProtection="1"/>
    <xf numFmtId="0" fontId="33" fillId="2" borderId="0" xfId="0" applyFont="1" applyFill="1" applyAlignment="1" applyProtection="1">
      <alignment horizontal="right"/>
    </xf>
    <xf numFmtId="1" fontId="34" fillId="13" borderId="12" xfId="0" applyNumberFormat="1" applyFont="1" applyFill="1" applyBorder="1" applyProtection="1"/>
    <xf numFmtId="1" fontId="31" fillId="2" borderId="0" xfId="0" applyNumberFormat="1" applyFont="1" applyFill="1" applyProtection="1"/>
    <xf numFmtId="0" fontId="4" fillId="2" borderId="0" xfId="0" applyFont="1" applyFill="1" applyBorder="1" applyAlignment="1" applyProtection="1">
      <alignment horizontal="right"/>
    </xf>
    <xf numFmtId="49" fontId="4" fillId="2" borderId="0" xfId="0" applyNumberFormat="1" applyFont="1" applyFill="1" applyBorder="1" applyAlignment="1" applyProtection="1">
      <alignment horizontal="center"/>
    </xf>
    <xf numFmtId="0" fontId="33" fillId="2" borderId="0" xfId="0" applyFont="1" applyFill="1" applyBorder="1" applyAlignment="1" applyProtection="1">
      <alignment horizontal="center"/>
    </xf>
    <xf numFmtId="0" fontId="31" fillId="0" borderId="0" xfId="0" applyFont="1" applyProtection="1"/>
    <xf numFmtId="43" fontId="31" fillId="2" borderId="0" xfId="1" applyFont="1" applyFill="1" applyBorder="1" applyAlignment="1" applyProtection="1">
      <alignment horizontal="right"/>
    </xf>
    <xf numFmtId="0" fontId="4" fillId="2" borderId="0" xfId="0" applyFont="1" applyFill="1" applyBorder="1" applyAlignment="1" applyProtection="1">
      <alignment horizontal="left"/>
    </xf>
    <xf numFmtId="0" fontId="5" fillId="2" borderId="0" xfId="0" applyFont="1" applyFill="1" applyBorder="1" applyProtection="1"/>
    <xf numFmtId="0" fontId="4" fillId="4" borderId="0" xfId="0" applyFont="1" applyFill="1" applyProtection="1"/>
    <xf numFmtId="0" fontId="0" fillId="4" borderId="0" xfId="0" applyFont="1" applyFill="1" applyBorder="1"/>
    <xf numFmtId="0" fontId="0" fillId="8" borderId="0" xfId="0" applyFont="1" applyFill="1" applyBorder="1" applyProtection="1">
      <protection locked="0"/>
    </xf>
    <xf numFmtId="0" fontId="31" fillId="4" borderId="12" xfId="2" applyNumberFormat="1" applyFont="1" applyFill="1" applyBorder="1" applyAlignment="1" applyProtection="1">
      <alignment horizontal="right"/>
    </xf>
    <xf numFmtId="170" fontId="31" fillId="4" borderId="12" xfId="0" applyNumberFormat="1" applyFont="1" applyFill="1" applyBorder="1" applyAlignment="1" applyProtection="1">
      <alignment horizontal="right"/>
    </xf>
    <xf numFmtId="0" fontId="34" fillId="14" borderId="12" xfId="0" applyFont="1" applyFill="1" applyBorder="1" applyAlignment="1" applyProtection="1">
      <alignment horizontal="center" wrapText="1"/>
    </xf>
    <xf numFmtId="167" fontId="23" fillId="4" borderId="9" xfId="0" applyNumberFormat="1" applyFont="1" applyFill="1" applyBorder="1" applyAlignment="1">
      <alignment horizontal="center"/>
    </xf>
    <xf numFmtId="167" fontId="23" fillId="4" borderId="10" xfId="0" applyNumberFormat="1" applyFont="1" applyFill="1" applyBorder="1" applyAlignment="1">
      <alignment horizontal="center"/>
    </xf>
    <xf numFmtId="167" fontId="23" fillId="4" borderId="11" xfId="0" applyNumberFormat="1" applyFont="1" applyFill="1" applyBorder="1" applyAlignment="1">
      <alignment horizontal="center"/>
    </xf>
    <xf numFmtId="1" fontId="23" fillId="4" borderId="3" xfId="0" applyNumberFormat="1" applyFont="1" applyFill="1" applyBorder="1" applyAlignment="1">
      <alignment horizontal="center"/>
    </xf>
    <xf numFmtId="171" fontId="35" fillId="14" borderId="15" xfId="1" applyNumberFormat="1" applyFont="1" applyFill="1" applyBorder="1" applyAlignment="1" applyProtection="1">
      <alignment horizontal="right"/>
    </xf>
    <xf numFmtId="171" fontId="35" fillId="14" borderId="14" xfId="1" applyNumberFormat="1" applyFont="1" applyFill="1" applyBorder="1" applyAlignment="1" applyProtection="1">
      <alignment horizontal="right"/>
    </xf>
    <xf numFmtId="1" fontId="23" fillId="7" borderId="14" xfId="0" applyNumberFormat="1" applyFont="1" applyFill="1" applyBorder="1"/>
    <xf numFmtId="0" fontId="44" fillId="9" borderId="15" xfId="0" applyFont="1" applyFill="1" applyBorder="1"/>
    <xf numFmtId="0" fontId="23" fillId="7" borderId="2" xfId="0" applyFont="1" applyFill="1" applyBorder="1" applyAlignment="1" applyProtection="1">
      <alignment horizontal="center"/>
      <protection locked="0"/>
    </xf>
    <xf numFmtId="0" fontId="23" fillId="7" borderId="2" xfId="0" applyFont="1" applyFill="1" applyBorder="1" applyProtection="1">
      <protection locked="0"/>
    </xf>
    <xf numFmtId="0" fontId="23" fillId="7" borderId="0" xfId="0" applyFont="1" applyFill="1" applyBorder="1" applyAlignment="1" applyProtection="1">
      <alignment horizontal="center"/>
      <protection locked="0"/>
    </xf>
    <xf numFmtId="0" fontId="23" fillId="7" borderId="3" xfId="0" applyFont="1" applyFill="1" applyBorder="1" applyProtection="1">
      <protection locked="0"/>
    </xf>
    <xf numFmtId="0" fontId="23" fillId="7" borderId="5" xfId="0" applyFont="1" applyFill="1" applyBorder="1" applyAlignment="1" applyProtection="1">
      <alignment horizontal="center"/>
      <protection locked="0"/>
    </xf>
    <xf numFmtId="0" fontId="23" fillId="7" borderId="7" xfId="0" applyFont="1" applyFill="1" applyBorder="1" applyAlignment="1" applyProtection="1">
      <alignment horizontal="center"/>
      <protection locked="0"/>
    </xf>
    <xf numFmtId="0" fontId="23" fillId="7" borderId="8" xfId="0" applyFont="1" applyFill="1" applyBorder="1" applyAlignment="1" applyProtection="1">
      <alignment horizontal="center"/>
      <protection locked="0"/>
    </xf>
    <xf numFmtId="0" fontId="23" fillId="7" borderId="4" xfId="0" applyFont="1" applyFill="1" applyBorder="1" applyAlignment="1" applyProtection="1">
      <alignment horizontal="center"/>
      <protection locked="0"/>
    </xf>
    <xf numFmtId="0" fontId="23" fillId="7" borderId="1" xfId="0" applyFont="1" applyFill="1" applyBorder="1" applyAlignment="1" applyProtection="1">
      <alignment horizontal="center"/>
      <protection locked="0"/>
    </xf>
    <xf numFmtId="0" fontId="23" fillId="7" borderId="3" xfId="0" applyFont="1" applyFill="1" applyBorder="1" applyAlignment="1" applyProtection="1">
      <alignment horizontal="center"/>
      <protection locked="0"/>
    </xf>
    <xf numFmtId="0" fontId="0" fillId="16" borderId="21" xfId="0" applyFill="1" applyBorder="1"/>
    <xf numFmtId="0" fontId="36" fillId="11" borderId="13" xfId="0" applyFont="1" applyFill="1" applyBorder="1" applyAlignment="1">
      <alignment horizontal="center"/>
    </xf>
    <xf numFmtId="0" fontId="23" fillId="7" borderId="2" xfId="0" applyFont="1" applyFill="1" applyBorder="1" applyAlignment="1" applyProtection="1">
      <alignment horizontal="center" vertical="center"/>
      <protection locked="0"/>
    </xf>
    <xf numFmtId="0" fontId="37" fillId="11" borderId="1" xfId="0" applyFont="1" applyFill="1" applyBorder="1" applyAlignment="1">
      <alignment horizontal="center"/>
    </xf>
    <xf numFmtId="0" fontId="37" fillId="8" borderId="6" xfId="0" applyFont="1" applyFill="1" applyBorder="1" applyAlignment="1" applyProtection="1">
      <alignment horizontal="center"/>
      <protection locked="0"/>
    </xf>
    <xf numFmtId="0" fontId="23" fillId="9" borderId="0" xfId="0" applyFont="1" applyFill="1" applyBorder="1"/>
    <xf numFmtId="164" fontId="23" fillId="9" borderId="5" xfId="0" applyNumberFormat="1" applyFont="1" applyFill="1" applyBorder="1"/>
    <xf numFmtId="1" fontId="23" fillId="4" borderId="13" xfId="0" applyNumberFormat="1" applyFont="1" applyFill="1" applyBorder="1" applyAlignment="1">
      <alignment horizontal="center"/>
    </xf>
    <xf numFmtId="0" fontId="10" fillId="8" borderId="15" xfId="0" applyFont="1" applyFill="1" applyBorder="1" applyProtection="1">
      <protection locked="0"/>
    </xf>
    <xf numFmtId="0" fontId="30" fillId="13" borderId="6" xfId="0" applyFont="1" applyFill="1" applyBorder="1" applyAlignment="1">
      <alignment horizontal="center"/>
    </xf>
    <xf numFmtId="0" fontId="30" fillId="13" borderId="7" xfId="0" applyFont="1" applyFill="1" applyBorder="1" applyAlignment="1">
      <alignment horizontal="center"/>
    </xf>
    <xf numFmtId="0" fontId="30" fillId="13" borderId="8" xfId="0" applyFont="1" applyFill="1" applyBorder="1" applyAlignment="1">
      <alignment horizontal="center"/>
    </xf>
    <xf numFmtId="0" fontId="23" fillId="9" borderId="1" xfId="0" applyFont="1" applyFill="1" applyBorder="1"/>
    <xf numFmtId="164" fontId="23" fillId="9" borderId="2" xfId="0" applyNumberFormat="1" applyFont="1" applyFill="1" applyBorder="1" applyAlignment="1">
      <alignment horizontal="center"/>
    </xf>
    <xf numFmtId="0" fontId="23" fillId="9" borderId="3" xfId="0" applyFont="1" applyFill="1" applyBorder="1"/>
    <xf numFmtId="0" fontId="23" fillId="9" borderId="4" xfId="0" applyFont="1" applyFill="1" applyBorder="1"/>
    <xf numFmtId="164" fontId="23" fillId="9" borderId="6" xfId="0" applyNumberFormat="1" applyFont="1" applyFill="1" applyBorder="1" applyAlignment="1">
      <alignment horizontal="center"/>
    </xf>
    <xf numFmtId="164" fontId="23" fillId="9" borderId="7" xfId="0" applyNumberFormat="1" applyFont="1" applyFill="1" applyBorder="1" applyAlignment="1">
      <alignment horizontal="center"/>
    </xf>
    <xf numFmtId="164" fontId="23" fillId="9" borderId="7" xfId="0" applyNumberFormat="1" applyFont="1" applyFill="1" applyBorder="1"/>
    <xf numFmtId="164" fontId="23" fillId="9" borderId="8" xfId="0" applyNumberFormat="1" applyFont="1" applyFill="1" applyBorder="1"/>
    <xf numFmtId="2" fontId="23" fillId="4" borderId="9" xfId="0" applyNumberFormat="1" applyFont="1" applyFill="1" applyBorder="1" applyAlignment="1">
      <alignment horizontal="center"/>
    </xf>
    <xf numFmtId="169" fontId="31" fillId="17" borderId="12" xfId="1" applyNumberFormat="1" applyFont="1" applyFill="1" applyBorder="1" applyAlignment="1" applyProtection="1">
      <alignment horizontal="right"/>
    </xf>
    <xf numFmtId="167" fontId="40" fillId="11" borderId="10" xfId="0" applyNumberFormat="1" applyFont="1" applyFill="1" applyBorder="1"/>
    <xf numFmtId="0" fontId="14" fillId="7" borderId="11" xfId="0" applyFont="1" applyFill="1" applyBorder="1" applyAlignment="1">
      <alignment horizontal="center"/>
    </xf>
    <xf numFmtId="0" fontId="12" fillId="11" borderId="3" xfId="0" applyFont="1" applyFill="1" applyBorder="1" applyAlignment="1">
      <alignment horizontal="justify" vertical="top" wrapText="1"/>
    </xf>
    <xf numFmtId="0" fontId="14" fillId="7" borderId="3" xfId="0" applyFont="1" applyFill="1" applyBorder="1" applyAlignment="1">
      <alignment horizontal="center"/>
    </xf>
    <xf numFmtId="0" fontId="3" fillId="0" borderId="23" xfId="0" applyFont="1" applyFill="1" applyBorder="1" applyAlignment="1">
      <alignment horizontal="right" vertical="top"/>
    </xf>
    <xf numFmtId="0" fontId="21" fillId="2" borderId="24" xfId="4" applyFont="1" applyFill="1" applyBorder="1" applyAlignment="1">
      <alignment horizontal="justify" vertical="top" wrapText="1"/>
    </xf>
    <xf numFmtId="0" fontId="0" fillId="0" borderId="23" xfId="0" applyFont="1" applyFill="1" applyBorder="1" applyAlignment="1">
      <alignment horizontal="right" vertical="top"/>
    </xf>
    <xf numFmtId="0" fontId="21" fillId="2" borderId="24" xfId="4" applyFill="1" applyBorder="1" applyAlignment="1">
      <alignment horizontal="justify" vertical="top" wrapText="1"/>
    </xf>
    <xf numFmtId="0" fontId="0" fillId="4" borderId="0" xfId="0" applyFont="1" applyFill="1" applyProtection="1">
      <protection locked="0"/>
    </xf>
    <xf numFmtId="0" fontId="0" fillId="4" borderId="5" xfId="0" applyFont="1" applyFill="1" applyBorder="1" applyProtection="1">
      <protection locked="0"/>
    </xf>
    <xf numFmtId="0" fontId="25" fillId="4" borderId="10" xfId="0" applyFont="1" applyFill="1" applyBorder="1" applyProtection="1">
      <protection locked="0"/>
    </xf>
    <xf numFmtId="0" fontId="25" fillId="4" borderId="11" xfId="0" applyFont="1" applyFill="1" applyBorder="1" applyProtection="1">
      <protection locked="0"/>
    </xf>
    <xf numFmtId="0" fontId="0" fillId="4" borderId="19" xfId="0" applyFont="1" applyFill="1" applyBorder="1" applyProtection="1">
      <protection locked="0"/>
    </xf>
    <xf numFmtId="0" fontId="0" fillId="4" borderId="19" xfId="0" applyFont="1" applyFill="1" applyBorder="1"/>
    <xf numFmtId="0" fontId="0" fillId="4" borderId="20" xfId="0" applyFont="1" applyFill="1" applyBorder="1" applyProtection="1">
      <protection locked="0"/>
    </xf>
    <xf numFmtId="0" fontId="0" fillId="2" borderId="0" xfId="0" applyFont="1" applyFill="1" applyAlignment="1">
      <alignment horizontal="left"/>
    </xf>
    <xf numFmtId="0" fontId="0" fillId="0" borderId="0" xfId="0" applyBorder="1"/>
    <xf numFmtId="0" fontId="31" fillId="17" borderId="12" xfId="0" applyFont="1" applyFill="1" applyBorder="1" applyAlignment="1" applyProtection="1">
      <alignment horizontal="right"/>
    </xf>
    <xf numFmtId="14" fontId="31" fillId="17" borderId="12" xfId="2" applyNumberFormat="1" applyFont="1" applyFill="1" applyBorder="1" applyAlignment="1" applyProtection="1">
      <alignment horizontal="right"/>
    </xf>
    <xf numFmtId="0" fontId="31" fillId="17" borderId="12" xfId="0" applyFont="1" applyFill="1" applyBorder="1" applyAlignment="1" applyProtection="1">
      <alignment horizontal="right"/>
      <protection locked="0"/>
    </xf>
    <xf numFmtId="0" fontId="31" fillId="17" borderId="12" xfId="2" applyNumberFormat="1" applyFont="1" applyFill="1" applyBorder="1" applyAlignment="1" applyProtection="1">
      <alignment horizontal="right"/>
    </xf>
    <xf numFmtId="0" fontId="17" fillId="0" borderId="12" xfId="0" applyFont="1" applyFill="1" applyBorder="1" applyAlignment="1">
      <alignment horizontal="left" vertical="top" wrapText="1" indent="1"/>
    </xf>
    <xf numFmtId="0" fontId="31" fillId="8" borderId="14" xfId="0" applyFont="1" applyFill="1" applyBorder="1" applyAlignment="1" applyProtection="1">
      <alignment horizontal="right"/>
      <protection locked="0"/>
    </xf>
    <xf numFmtId="0" fontId="31" fillId="8" borderId="12" xfId="0" applyFont="1" applyFill="1" applyBorder="1" applyAlignment="1" applyProtection="1">
      <alignment horizontal="right"/>
      <protection locked="0"/>
    </xf>
    <xf numFmtId="0" fontId="4" fillId="2" borderId="2" xfId="0" applyFont="1" applyFill="1" applyBorder="1" applyAlignment="1" applyProtection="1"/>
    <xf numFmtId="0" fontId="4" fillId="2" borderId="3" xfId="0" applyFont="1" applyFill="1" applyBorder="1" applyAlignment="1" applyProtection="1"/>
    <xf numFmtId="0" fontId="31" fillId="0" borderId="0" xfId="0" applyFont="1" applyFill="1" applyBorder="1" applyProtection="1"/>
    <xf numFmtId="0" fontId="31" fillId="0" borderId="0" xfId="0" applyFont="1" applyFill="1" applyProtection="1"/>
    <xf numFmtId="0" fontId="31" fillId="0" borderId="0" xfId="0" applyFont="1" applyFill="1" applyBorder="1" applyAlignment="1" applyProtection="1">
      <alignment horizontal="center"/>
      <protection locked="0"/>
    </xf>
    <xf numFmtId="0" fontId="31" fillId="0" borderId="0" xfId="0" applyFont="1" applyFill="1" applyBorder="1" applyAlignment="1" applyProtection="1">
      <alignment horizontal="right"/>
    </xf>
    <xf numFmtId="1" fontId="31" fillId="0" borderId="0" xfId="0" applyNumberFormat="1" applyFont="1" applyFill="1" applyProtection="1"/>
    <xf numFmtId="0" fontId="4" fillId="0" borderId="0" xfId="0" applyFont="1" applyFill="1" applyProtection="1"/>
    <xf numFmtId="0" fontId="34" fillId="0" borderId="0" xfId="0" applyFont="1" applyFill="1" applyBorder="1" applyAlignment="1" applyProtection="1">
      <alignment horizontal="center" wrapText="1"/>
    </xf>
    <xf numFmtId="0" fontId="33" fillId="2" borderId="1" xfId="0" applyFont="1" applyFill="1" applyBorder="1" applyAlignment="1" applyProtection="1"/>
    <xf numFmtId="0" fontId="33" fillId="4" borderId="9" xfId="0" applyFont="1" applyFill="1" applyBorder="1" applyAlignment="1">
      <alignment horizontal="right"/>
    </xf>
    <xf numFmtId="0" fontId="0" fillId="4" borderId="9" xfId="0" applyFont="1" applyFill="1" applyBorder="1"/>
    <xf numFmtId="0" fontId="33" fillId="4" borderId="10" xfId="0" applyFont="1" applyFill="1" applyBorder="1" applyAlignment="1">
      <alignment horizontal="right"/>
    </xf>
    <xf numFmtId="0" fontId="0" fillId="4" borderId="10" xfId="0" applyFont="1" applyFill="1" applyBorder="1"/>
    <xf numFmtId="0" fontId="13" fillId="13" borderId="4" xfId="0" applyFont="1" applyFill="1" applyBorder="1" applyAlignment="1">
      <alignment horizontal="center" vertical="center"/>
    </xf>
    <xf numFmtId="0" fontId="13" fillId="13" borderId="5" xfId="0" applyFont="1" applyFill="1" applyBorder="1" applyAlignment="1">
      <alignment horizontal="center" vertical="center"/>
    </xf>
    <xf numFmtId="0" fontId="46" fillId="14" borderId="9" xfId="0" applyFont="1" applyFill="1" applyBorder="1" applyAlignment="1">
      <alignment horizontal="center" vertical="top" wrapText="1"/>
    </xf>
    <xf numFmtId="0" fontId="46" fillId="14" borderId="11" xfId="0" applyFont="1" applyFill="1" applyBorder="1" applyAlignment="1">
      <alignment horizontal="center" vertical="top"/>
    </xf>
    <xf numFmtId="0" fontId="49" fillId="7" borderId="1" xfId="0" applyFont="1" applyFill="1" applyBorder="1" applyAlignment="1">
      <alignment horizontal="center" vertical="center" wrapText="1"/>
    </xf>
    <xf numFmtId="0" fontId="49" fillId="7" borderId="3" xfId="0" applyFont="1" applyFill="1" applyBorder="1" applyAlignment="1">
      <alignment horizontal="center" vertical="center" wrapText="1"/>
    </xf>
    <xf numFmtId="0" fontId="0" fillId="4" borderId="10" xfId="0" applyFont="1" applyFill="1" applyBorder="1" applyAlignment="1">
      <alignment horizontal="left" wrapText="1"/>
    </xf>
    <xf numFmtId="0" fontId="0" fillId="4" borderId="11" xfId="0" applyFont="1" applyFill="1" applyBorder="1" applyAlignment="1">
      <alignment horizontal="left" wrapText="1"/>
    </xf>
    <xf numFmtId="0" fontId="16" fillId="13" borderId="1" xfId="0" applyFont="1" applyFill="1" applyBorder="1"/>
    <xf numFmtId="0" fontId="16" fillId="13" borderId="2" xfId="0" applyFont="1" applyFill="1" applyBorder="1"/>
    <xf numFmtId="0" fontId="16" fillId="13" borderId="3" xfId="0" applyFont="1" applyFill="1" applyBorder="1"/>
    <xf numFmtId="0" fontId="28" fillId="13" borderId="9" xfId="0" applyFont="1" applyFill="1" applyBorder="1" applyAlignment="1">
      <alignment horizontal="right"/>
    </xf>
    <xf numFmtId="0" fontId="28" fillId="13" borderId="10" xfId="0" applyFont="1" applyFill="1" applyBorder="1" applyAlignment="1">
      <alignment horizontal="right"/>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7" fillId="4" borderId="9" xfId="0" applyFont="1" applyFill="1" applyBorder="1" applyAlignment="1">
      <alignment horizontal="center"/>
    </xf>
    <xf numFmtId="0" fontId="0" fillId="4" borderId="10" xfId="0" applyFont="1" applyFill="1" applyBorder="1" applyAlignment="1">
      <alignment horizontal="center"/>
    </xf>
    <xf numFmtId="0" fontId="0" fillId="4" borderId="11" xfId="0" applyFont="1" applyFill="1" applyBorder="1" applyAlignment="1">
      <alignment horizontal="center"/>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0" fillId="2" borderId="4" xfId="0" applyFont="1" applyFill="1" applyBorder="1" applyAlignment="1">
      <alignment horizontal="left" vertical="top" wrapText="1"/>
    </xf>
    <xf numFmtId="0" fontId="0" fillId="2" borderId="0" xfId="0" applyFont="1" applyFill="1" applyBorder="1" applyAlignment="1">
      <alignment horizontal="left" vertical="top" wrapText="1"/>
    </xf>
    <xf numFmtId="0" fontId="31" fillId="2" borderId="0" xfId="0" applyFont="1" applyFill="1" applyBorder="1" applyAlignment="1" applyProtection="1">
      <alignment horizontal="justify"/>
    </xf>
    <xf numFmtId="0" fontId="33" fillId="2" borderId="1" xfId="0" applyFont="1" applyFill="1" applyBorder="1" applyAlignment="1" applyProtection="1">
      <alignment horizontal="right" wrapText="1"/>
    </xf>
    <xf numFmtId="0" fontId="33" fillId="2" borderId="3" xfId="0" applyFont="1" applyFill="1" applyBorder="1" applyAlignment="1" applyProtection="1">
      <alignment horizontal="right" wrapText="1"/>
    </xf>
    <xf numFmtId="0" fontId="31" fillId="2" borderId="4" xfId="0" applyFont="1" applyFill="1" applyBorder="1" applyAlignment="1" applyProtection="1">
      <alignment horizontal="right" vertical="center"/>
    </xf>
    <xf numFmtId="0" fontId="31" fillId="2" borderId="5" xfId="0" applyFont="1" applyFill="1" applyBorder="1" applyAlignment="1" applyProtection="1">
      <alignment horizontal="right" vertical="center"/>
    </xf>
    <xf numFmtId="0" fontId="31" fillId="2" borderId="6" xfId="0" applyFont="1" applyFill="1" applyBorder="1" applyAlignment="1" applyProtection="1">
      <alignment horizontal="right"/>
    </xf>
    <xf numFmtId="0" fontId="31" fillId="2" borderId="8" xfId="0" applyFont="1" applyFill="1" applyBorder="1" applyAlignment="1" applyProtection="1">
      <alignment horizontal="right"/>
    </xf>
    <xf numFmtId="0" fontId="52" fillId="0" borderId="0" xfId="1" applyNumberFormat="1" applyFont="1" applyFill="1" applyBorder="1" applyAlignment="1" applyProtection="1">
      <alignment horizontal="left" vertical="center" wrapText="1"/>
    </xf>
    <xf numFmtId="0" fontId="23" fillId="2" borderId="4" xfId="0" applyFont="1" applyFill="1" applyBorder="1" applyAlignment="1" applyProtection="1">
      <alignment horizontal="left" vertical="top" wrapText="1"/>
    </xf>
    <xf numFmtId="0" fontId="23" fillId="2" borderId="0" xfId="0" applyFont="1" applyFill="1" applyBorder="1" applyAlignment="1" applyProtection="1">
      <alignment horizontal="left" vertical="top" wrapText="1"/>
    </xf>
    <xf numFmtId="0" fontId="23" fillId="2" borderId="5" xfId="0" applyFont="1" applyFill="1" applyBorder="1" applyAlignment="1" applyProtection="1">
      <alignment horizontal="left" vertical="top" wrapText="1"/>
    </xf>
    <xf numFmtId="0" fontId="23" fillId="2" borderId="6" xfId="0" applyFont="1" applyFill="1" applyBorder="1" applyAlignment="1" applyProtection="1">
      <alignment horizontal="left" vertical="top" wrapText="1"/>
    </xf>
    <xf numFmtId="0" fontId="23" fillId="2" borderId="7" xfId="0" applyFont="1" applyFill="1" applyBorder="1" applyAlignment="1" applyProtection="1">
      <alignment horizontal="left" vertical="top" wrapText="1"/>
    </xf>
    <xf numFmtId="0" fontId="23" fillId="2" borderId="8" xfId="0" applyFont="1" applyFill="1" applyBorder="1" applyAlignment="1" applyProtection="1">
      <alignment horizontal="left" vertical="top" wrapText="1"/>
    </xf>
    <xf numFmtId="0" fontId="10" fillId="11" borderId="13" xfId="0" applyFont="1" applyFill="1" applyBorder="1" applyAlignment="1">
      <alignment horizontal="center" vertical="center"/>
    </xf>
    <xf numFmtId="0" fontId="10" fillId="11" borderId="15" xfId="0" applyFont="1" applyFill="1" applyBorder="1" applyAlignment="1">
      <alignment horizontal="center" vertical="center"/>
    </xf>
    <xf numFmtId="0" fontId="0" fillId="18" borderId="10" xfId="0" applyFont="1" applyFill="1" applyBorder="1" applyAlignment="1">
      <alignment horizontal="left"/>
    </xf>
    <xf numFmtId="0" fontId="0" fillId="18" borderId="11" xfId="0" applyFont="1" applyFill="1" applyBorder="1" applyAlignment="1">
      <alignment horizontal="left"/>
    </xf>
    <xf numFmtId="0" fontId="0" fillId="0" borderId="10" xfId="0" applyFont="1" applyFill="1" applyBorder="1" applyAlignment="1">
      <alignment horizontal="left"/>
    </xf>
    <xf numFmtId="0" fontId="0" fillId="0" borderId="11" xfId="0" applyFont="1" applyFill="1" applyBorder="1" applyAlignment="1">
      <alignment horizontal="left"/>
    </xf>
    <xf numFmtId="0" fontId="0" fillId="0" borderId="11" xfId="0" applyFont="1" applyFill="1" applyBorder="1"/>
  </cellXfs>
  <cellStyles count="5">
    <cellStyle name="Comma" xfId="1" builtinId="3"/>
    <cellStyle name="Currency" xfId="2" builtinId="4"/>
    <cellStyle name="Hyperlink" xfId="4" builtinId="8"/>
    <cellStyle name="Normal" xfId="0" builtinId="0"/>
    <cellStyle name="Normal 2" xfId="3" xr:uid="{832592B8-AC5A-4934-82B0-C5A79FB789DD}"/>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431321</xdr:colOff>
      <xdr:row>1</xdr:row>
      <xdr:rowOff>127958</xdr:rowOff>
    </xdr:from>
    <xdr:to>
      <xdr:col>8</xdr:col>
      <xdr:colOff>573003</xdr:colOff>
      <xdr:row>1</xdr:row>
      <xdr:rowOff>2823533</xdr:rowOff>
    </xdr:to>
    <xdr:grpSp>
      <xdr:nvGrpSpPr>
        <xdr:cNvPr id="4" name="Group 3">
          <a:extLst>
            <a:ext uri="{FF2B5EF4-FFF2-40B4-BE49-F238E27FC236}">
              <a16:creationId xmlns:a16="http://schemas.microsoft.com/office/drawing/2014/main" id="{A2EFE89B-1B07-4100-8A68-DDAA45F007B5}"/>
            </a:ext>
          </a:extLst>
        </xdr:cNvPr>
        <xdr:cNvGrpSpPr/>
      </xdr:nvGrpSpPr>
      <xdr:grpSpPr>
        <a:xfrm>
          <a:off x="3711156" y="1224232"/>
          <a:ext cx="5218687" cy="2695575"/>
          <a:chOff x="4115519" y="1224232"/>
          <a:chExt cx="5838710" cy="2695575"/>
        </a:xfrm>
      </xdr:grpSpPr>
      <xdr:pic>
        <xdr:nvPicPr>
          <xdr:cNvPr id="2" name="Picture 1">
            <a:extLst>
              <a:ext uri="{FF2B5EF4-FFF2-40B4-BE49-F238E27FC236}">
                <a16:creationId xmlns:a16="http://schemas.microsoft.com/office/drawing/2014/main" id="{C63FBB29-90A2-4F9A-B75C-6FB64B793694}"/>
              </a:ext>
            </a:extLst>
          </xdr:cNvPr>
          <xdr:cNvPicPr>
            <a:picLocks noChangeAspect="1"/>
          </xdr:cNvPicPr>
        </xdr:nvPicPr>
        <xdr:blipFill>
          <a:blip xmlns:r="http://schemas.openxmlformats.org/officeDocument/2006/relationships" r:embed="rId1"/>
          <a:stretch>
            <a:fillRect/>
          </a:stretch>
        </xdr:blipFill>
        <xdr:spPr>
          <a:xfrm>
            <a:off x="4115519" y="1224232"/>
            <a:ext cx="5838710" cy="2695575"/>
          </a:xfrm>
          <a:prstGeom prst="rect">
            <a:avLst/>
          </a:prstGeom>
          <a:ln w="12700">
            <a:solidFill>
              <a:schemeClr val="accent1"/>
            </a:solidFill>
          </a:ln>
        </xdr:spPr>
      </xdr:pic>
      <xdr:cxnSp macro="">
        <xdr:nvCxnSpPr>
          <xdr:cNvPr id="3" name="Straight Arrow Connector 2">
            <a:extLst>
              <a:ext uri="{FF2B5EF4-FFF2-40B4-BE49-F238E27FC236}">
                <a16:creationId xmlns:a16="http://schemas.microsoft.com/office/drawing/2014/main" id="{D42023D8-83E3-439A-B19D-D66558E325DA}"/>
              </a:ext>
              <a:ext uri="{147F2762-F138-4A5C-976F-8EAC2B608ADB}">
                <a16:predDERef xmlns:a16="http://schemas.microsoft.com/office/drawing/2014/main" pred="{1AA9F88C-2EFA-43D1-A961-CA7331C50824}"/>
              </a:ext>
            </a:extLst>
          </xdr:cNvPr>
          <xdr:cNvCxnSpPr>
            <a:cxnSpLocks/>
          </xdr:cNvCxnSpPr>
        </xdr:nvCxnSpPr>
        <xdr:spPr>
          <a:xfrm flipH="1" flipV="1">
            <a:off x="9118480" y="2584869"/>
            <a:ext cx="485775" cy="28575"/>
          </a:xfrm>
          <a:prstGeom prst="straightConnector1">
            <a:avLst/>
          </a:prstGeom>
          <a:ln w="57150">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5" name="Straight Arrow Connector 4">
            <a:extLst>
              <a:ext uri="{FF2B5EF4-FFF2-40B4-BE49-F238E27FC236}">
                <a16:creationId xmlns:a16="http://schemas.microsoft.com/office/drawing/2014/main" id="{E52CCD0D-0954-425E-8EFD-B2DBBB216DE6}"/>
              </a:ext>
              <a:ext uri="{147F2762-F138-4A5C-976F-8EAC2B608ADB}">
                <a16:predDERef xmlns:a16="http://schemas.microsoft.com/office/drawing/2014/main" pred="{D784CFC2-AB72-4D2D-AB64-43A6E94CBAB7}"/>
              </a:ext>
            </a:extLst>
          </xdr:cNvPr>
          <xdr:cNvCxnSpPr>
            <a:cxnSpLocks/>
          </xdr:cNvCxnSpPr>
        </xdr:nvCxnSpPr>
        <xdr:spPr>
          <a:xfrm flipH="1" flipV="1">
            <a:off x="9018198" y="3178835"/>
            <a:ext cx="485775" cy="28575"/>
          </a:xfrm>
          <a:prstGeom prst="straightConnector1">
            <a:avLst/>
          </a:prstGeom>
          <a:ln w="57150">
            <a:tailEnd type="triangle"/>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xdr:col>
      <xdr:colOff>727854</xdr:colOff>
      <xdr:row>66</xdr:row>
      <xdr:rowOff>98844</xdr:rowOff>
    </xdr:from>
    <xdr:to>
      <xdr:col>4</xdr:col>
      <xdr:colOff>1320921</xdr:colOff>
      <xdr:row>66</xdr:row>
      <xdr:rowOff>143773</xdr:rowOff>
    </xdr:to>
    <xdr:cxnSp macro="">
      <xdr:nvCxnSpPr>
        <xdr:cNvPr id="9" name="Straight Arrow Connector 8">
          <a:extLst>
            <a:ext uri="{FF2B5EF4-FFF2-40B4-BE49-F238E27FC236}">
              <a16:creationId xmlns:a16="http://schemas.microsoft.com/office/drawing/2014/main" id="{9074AF97-AE7C-4C1B-95A9-B865D93B6B19}"/>
            </a:ext>
          </a:extLst>
        </xdr:cNvPr>
        <xdr:cNvCxnSpPr/>
      </xdr:nvCxnSpPr>
      <xdr:spPr>
        <a:xfrm flipV="1">
          <a:off x="4412052" y="18519835"/>
          <a:ext cx="1644411" cy="44929"/>
        </a:xfrm>
        <a:prstGeom prst="straightConnector1">
          <a:avLst/>
        </a:prstGeom>
        <a:ln w="28575">
          <a:tailEnd type="triangle"/>
        </a:ln>
        <a:effectLst>
          <a:glow rad="228600">
            <a:schemeClr val="accent2">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njoseca-my.sharepoint.com/personal/kenneth_dekay_sanjoseca_gov/Documents/Simplified%20Leave%20Prep%20Worksheet%20for%20PB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cklist"/>
      <sheetName val="1. View Paycheck"/>
      <sheetName val="3. Leave-Scenario Chart"/>
      <sheetName val="3. Simple Calculator"/>
      <sheetName val="2. EE Data"/>
      <sheetName val="3. Daily-Hours"/>
      <sheetName val="Common Leave Scenarios"/>
      <sheetName val="Earn Code TRC Inventory"/>
      <sheetName val="Vacation Accrual"/>
      <sheetName val="FMLA Report"/>
      <sheetName val=" Time by ID"/>
      <sheetName val="Pivot Union Hours"/>
      <sheetName val="Data Tables Union"/>
      <sheetName val="Data Table Dates"/>
      <sheetName val="Data Table Pay Plan"/>
    </sheetNames>
    <sheetDataSet>
      <sheetData sheetId="0"/>
      <sheetData sheetId="1"/>
      <sheetData sheetId="2"/>
      <sheetData sheetId="3"/>
      <sheetData sheetId="4">
        <row r="4">
          <cell r="B4" t="str">
            <v>Beginning Balance</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eme PbP">
  <a:themeElements>
    <a:clrScheme name="PBP Color Theme">
      <a:dk1>
        <a:srgbClr val="003A49"/>
      </a:dk1>
      <a:lt1>
        <a:sysClr val="window" lastClr="FFFFFF"/>
      </a:lt1>
      <a:dk2>
        <a:srgbClr val="04586E"/>
      </a:dk2>
      <a:lt2>
        <a:srgbClr val="E7E6E6"/>
      </a:lt2>
      <a:accent1>
        <a:srgbClr val="00809C"/>
      </a:accent1>
      <a:accent2>
        <a:srgbClr val="04586E"/>
      </a:accent2>
      <a:accent3>
        <a:srgbClr val="E5BF24"/>
      </a:accent3>
      <a:accent4>
        <a:srgbClr val="A5A5A5"/>
      </a:accent4>
      <a:accent5>
        <a:srgbClr val="003A49"/>
      </a:accent5>
      <a:accent6>
        <a:srgbClr val="04586E"/>
      </a:accent6>
      <a:hlink>
        <a:srgbClr val="00809C"/>
      </a:hlink>
      <a:folHlink>
        <a:srgbClr val="A5A5A5"/>
      </a:folHlink>
    </a:clrScheme>
    <a:fontScheme name="PBP Fonts">
      <a:majorFont>
        <a:latin typeface="Teko"/>
        <a:ea typeface=""/>
        <a:cs typeface=""/>
      </a:majorFont>
      <a:minorFont>
        <a:latin typeface="Open Sans"/>
        <a:ea typeface=""/>
        <a:cs typeface=""/>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Theme PbP" id="{EC794CEF-1CD6-40BC-BEC6-87F55C7CD3AC}" vid="{6D4281FD-76F5-41B0-B0D7-CED139675E84}"/>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njoseca.gov/home/showpublisheddocument/76762/637662517256370000" TargetMode="External"/><Relationship Id="rId1" Type="http://schemas.openxmlformats.org/officeDocument/2006/relationships/hyperlink" Target="https://sjhpss.hosted.cherryroad.com/psp/sjhpss/ESS/HRMS/?cmd=login&amp;languageCd=ENG&am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AC1C-8569-4179-B71F-4FB6C743FAE0}">
  <sheetPr codeName="Sheet2">
    <tabColor theme="9" tint="0.79998168889431442"/>
    <pageSetUpPr fitToPage="1"/>
  </sheetPr>
  <dimension ref="B1:F6"/>
  <sheetViews>
    <sheetView zoomScale="84" zoomScaleNormal="84" workbookViewId="0">
      <pane ySplit="5" topLeftCell="A6" activePane="bottomLeft" state="frozen"/>
      <selection activeCell="H34" sqref="H34:H35"/>
      <selection pane="bottomLeft" activeCell="C6" sqref="C6"/>
    </sheetView>
  </sheetViews>
  <sheetFormatPr defaultColWidth="9.25" defaultRowHeight="23.45" customHeight="1"/>
  <cols>
    <col min="1" max="1" width="9.25" style="19"/>
    <col min="2" max="2" width="87" style="19" customWidth="1"/>
    <col min="3" max="3" width="74.125" style="19" bestFit="1" customWidth="1"/>
    <col min="4" max="6" width="30.75" style="19" hidden="1" customWidth="1"/>
    <col min="7" max="16384" width="9.25" style="19"/>
  </cols>
  <sheetData>
    <row r="1" spans="2:6" ht="53.25" customHeight="1" thickBot="1">
      <c r="B1" s="317" t="s">
        <v>1631</v>
      </c>
      <c r="C1" s="318"/>
    </row>
    <row r="2" spans="2:6" ht="36.75" customHeight="1" thickBot="1">
      <c r="B2" s="319" t="s">
        <v>1632</v>
      </c>
      <c r="C2" s="320"/>
      <c r="D2" s="278" t="s">
        <v>0</v>
      </c>
      <c r="E2" s="20"/>
      <c r="F2" s="20"/>
    </row>
    <row r="3" spans="2:6" ht="28.5">
      <c r="B3" s="281" t="s">
        <v>1602</v>
      </c>
      <c r="C3" s="284" t="s">
        <v>1601</v>
      </c>
      <c r="D3" s="43"/>
      <c r="E3" s="23"/>
      <c r="F3" s="24"/>
    </row>
    <row r="4" spans="2:6" ht="29.25" thickBot="1">
      <c r="B4" s="283" t="s">
        <v>1603</v>
      </c>
      <c r="C4" s="282" t="s">
        <v>1600</v>
      </c>
      <c r="D4" s="43"/>
      <c r="E4" s="23"/>
      <c r="F4" s="24"/>
    </row>
    <row r="5" spans="2:6" ht="27.75" customHeight="1" thickBot="1">
      <c r="B5" s="315" t="s">
        <v>1604</v>
      </c>
      <c r="C5" s="316"/>
      <c r="D5" s="279"/>
      <c r="E5" s="42"/>
      <c r="F5" s="42"/>
    </row>
    <row r="6" spans="2:6" ht="409.5" customHeight="1" thickBot="1">
      <c r="B6" s="298" t="s">
        <v>1639</v>
      </c>
      <c r="C6" s="298" t="s">
        <v>1637</v>
      </c>
      <c r="D6" s="280"/>
      <c r="E6" s="21"/>
      <c r="F6" s="22"/>
    </row>
  </sheetData>
  <mergeCells count="3">
    <mergeCell ref="B5:C5"/>
    <mergeCell ref="B1:C1"/>
    <mergeCell ref="B2:C2"/>
  </mergeCells>
  <hyperlinks>
    <hyperlink ref="C3" r:id="rId1" xr:uid="{F8C65FD4-DFEB-4870-A9CB-7CF2A951C690}"/>
    <hyperlink ref="C4" r:id="rId2" xr:uid="{2040CBE3-4834-41F3-AADD-52D4EF476414}"/>
  </hyperlinks>
  <pageMargins left="0.25" right="0.25" top="0.75" bottom="0.75" header="0.3" footer="0.3"/>
  <pageSetup scale="46"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1BC8C-8DEE-48B1-92C7-4C5F2A1142C9}">
  <sheetPr codeName="Sheet3">
    <tabColor theme="9" tint="0.79998168889431442"/>
    <pageSetUpPr fitToPage="1"/>
  </sheetPr>
  <dimension ref="A1:AP140"/>
  <sheetViews>
    <sheetView topLeftCell="A40" zoomScale="106" zoomScaleNormal="106" workbookViewId="0">
      <selection activeCell="F67" sqref="F67:J68"/>
    </sheetView>
  </sheetViews>
  <sheetFormatPr defaultRowHeight="14.25"/>
  <cols>
    <col min="1" max="1" width="20.625" customWidth="1"/>
    <col min="3" max="3" width="13.5" customWidth="1"/>
    <col min="4" max="4" width="12.25" customWidth="1"/>
    <col min="5" max="5" width="16.25" customWidth="1"/>
    <col min="6" max="6" width="17.5" customWidth="1"/>
    <col min="7" max="7" width="11.625" customWidth="1"/>
    <col min="10" max="10" width="8.875" customWidth="1"/>
    <col min="11" max="11" width="10.125" customWidth="1"/>
    <col min="14" max="14" width="13.25" customWidth="1"/>
    <col min="15" max="15" width="13.5" customWidth="1"/>
    <col min="17" max="17" width="10.125" customWidth="1"/>
  </cols>
  <sheetData>
    <row r="1" spans="1:42" ht="86.25" customHeight="1" thickBot="1">
      <c r="A1" s="90" t="s">
        <v>1588</v>
      </c>
      <c r="B1" s="321" t="s">
        <v>1625</v>
      </c>
      <c r="C1" s="321"/>
      <c r="D1" s="321"/>
      <c r="E1" s="321"/>
      <c r="F1" s="321"/>
      <c r="G1" s="321"/>
      <c r="H1" s="321"/>
      <c r="I1" s="321"/>
      <c r="J1" s="321"/>
      <c r="K1" s="321"/>
      <c r="L1" s="321"/>
      <c r="M1" s="321"/>
      <c r="N1" s="322"/>
      <c r="O1" s="1"/>
      <c r="P1" s="1"/>
      <c r="Q1" s="1"/>
      <c r="R1" s="1"/>
      <c r="S1" s="1"/>
      <c r="T1" s="1"/>
      <c r="U1" s="1"/>
      <c r="V1" s="1"/>
      <c r="W1" s="1"/>
      <c r="X1" s="1"/>
      <c r="Y1" s="1"/>
      <c r="Z1" s="1"/>
      <c r="AA1" s="1"/>
      <c r="AB1" s="1"/>
      <c r="AC1" s="1"/>
    </row>
    <row r="2" spans="1:42" ht="239.25" customHeight="1" thickBot="1">
      <c r="A2" s="334" t="s">
        <v>1626</v>
      </c>
      <c r="B2" s="335"/>
      <c r="C2" s="335"/>
      <c r="D2" s="335"/>
      <c r="E2" s="335"/>
      <c r="F2" s="335"/>
      <c r="G2" s="335"/>
      <c r="H2" s="335"/>
      <c r="I2" s="335"/>
      <c r="J2" s="335"/>
      <c r="K2" s="335"/>
      <c r="L2" s="335"/>
      <c r="M2" s="335"/>
      <c r="N2" s="336"/>
      <c r="O2" s="1"/>
      <c r="P2" s="1"/>
      <c r="Q2" s="1"/>
      <c r="R2" s="1"/>
      <c r="S2" s="1"/>
      <c r="T2" s="1"/>
      <c r="U2" s="1"/>
      <c r="V2" s="1"/>
      <c r="W2" s="1"/>
      <c r="X2" s="1"/>
      <c r="Y2" s="1"/>
      <c r="Z2" s="1"/>
      <c r="AA2" s="1"/>
      <c r="AB2" s="1"/>
    </row>
    <row r="3" spans="1:42" ht="15">
      <c r="A3" s="45" t="s">
        <v>1</v>
      </c>
      <c r="B3" s="46"/>
      <c r="C3" s="46"/>
      <c r="D3" s="47"/>
      <c r="E3" s="92" t="s">
        <v>2</v>
      </c>
      <c r="F3" s="93"/>
      <c r="G3" s="93"/>
      <c r="H3" s="93"/>
      <c r="I3" s="94"/>
      <c r="J3" s="48" t="s">
        <v>3</v>
      </c>
      <c r="K3" s="46"/>
      <c r="L3" s="46"/>
      <c r="M3" s="46"/>
      <c r="N3" s="47"/>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c r="A4" s="49"/>
      <c r="B4" s="13"/>
      <c r="C4" s="13"/>
      <c r="D4" s="50"/>
      <c r="E4" s="95" t="s">
        <v>4</v>
      </c>
      <c r="F4" s="96"/>
      <c r="G4" s="96"/>
      <c r="H4" s="96"/>
      <c r="I4" s="97"/>
      <c r="J4" s="49" t="s">
        <v>5</v>
      </c>
      <c r="K4" s="13"/>
      <c r="L4" s="13"/>
      <c r="M4" s="13"/>
      <c r="N4" s="50"/>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c r="A5" s="49"/>
      <c r="B5" s="13"/>
      <c r="C5" s="13"/>
      <c r="D5" s="50"/>
      <c r="E5" s="95" t="s">
        <v>6</v>
      </c>
      <c r="F5" s="126">
        <v>44975</v>
      </c>
      <c r="G5" s="96"/>
      <c r="H5" s="96"/>
      <c r="I5" s="97"/>
      <c r="J5" s="49" t="s">
        <v>7</v>
      </c>
      <c r="K5" s="13"/>
      <c r="L5" s="13"/>
      <c r="M5" s="13"/>
      <c r="N5" s="50"/>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5" thickBot="1">
      <c r="A6" s="51"/>
      <c r="B6" s="52"/>
      <c r="C6" s="52"/>
      <c r="D6" s="53"/>
      <c r="E6" s="98"/>
      <c r="F6" s="99"/>
      <c r="G6" s="99"/>
      <c r="H6" s="99"/>
      <c r="I6" s="100"/>
      <c r="J6" s="51"/>
      <c r="K6" s="52"/>
      <c r="L6" s="52"/>
      <c r="M6" s="52"/>
      <c r="N6" s="53"/>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15.75" thickBot="1">
      <c r="A7" s="54"/>
      <c r="B7" s="55"/>
      <c r="C7" s="55"/>
      <c r="D7" s="46"/>
      <c r="E7" s="46"/>
      <c r="F7" s="46"/>
      <c r="G7" s="46"/>
      <c r="H7" s="46"/>
      <c r="I7" s="46"/>
      <c r="J7" s="56" t="s">
        <v>8</v>
      </c>
      <c r="K7" s="57"/>
      <c r="L7" s="57" t="s">
        <v>9</v>
      </c>
      <c r="M7" s="57"/>
      <c r="N7" s="58" t="s">
        <v>10</v>
      </c>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18">
      <c r="A8" s="125" t="s">
        <v>1610</v>
      </c>
      <c r="B8" s="93"/>
      <c r="C8" s="94"/>
      <c r="D8" s="92" t="s">
        <v>11</v>
      </c>
      <c r="E8" s="127">
        <v>123072</v>
      </c>
      <c r="F8" s="93"/>
      <c r="G8" s="93"/>
      <c r="H8" s="93"/>
      <c r="I8" s="94"/>
      <c r="J8" s="48" t="s">
        <v>12</v>
      </c>
      <c r="K8" s="46"/>
      <c r="L8" s="46"/>
      <c r="M8" s="46"/>
      <c r="N8" s="47"/>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c r="A9" s="95" t="s">
        <v>13</v>
      </c>
      <c r="B9" s="96"/>
      <c r="C9" s="97"/>
      <c r="D9" s="95" t="s">
        <v>14</v>
      </c>
      <c r="E9" s="96"/>
      <c r="F9" s="96"/>
      <c r="G9" s="96"/>
      <c r="H9" s="96"/>
      <c r="I9" s="97"/>
      <c r="J9" s="49" t="s">
        <v>15</v>
      </c>
      <c r="K9" s="13"/>
      <c r="L9" s="13"/>
      <c r="M9" s="13"/>
      <c r="N9" s="50"/>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c r="A10" s="95" t="s">
        <v>16</v>
      </c>
      <c r="B10" s="96"/>
      <c r="C10" s="97"/>
      <c r="D10" s="95" t="s">
        <v>17</v>
      </c>
      <c r="E10" s="96"/>
      <c r="F10" s="96"/>
      <c r="G10" s="96"/>
      <c r="H10" s="96"/>
      <c r="I10" s="97"/>
      <c r="J10" s="49" t="s">
        <v>18</v>
      </c>
      <c r="K10" s="13"/>
      <c r="L10" s="13"/>
      <c r="M10" s="13"/>
      <c r="N10" s="50"/>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8">
      <c r="A11" s="95"/>
      <c r="B11" s="96"/>
      <c r="C11" s="97"/>
      <c r="D11" s="95" t="s">
        <v>19</v>
      </c>
      <c r="E11" s="128" t="s">
        <v>1464</v>
      </c>
      <c r="F11" s="96"/>
      <c r="G11" s="96"/>
      <c r="H11" s="96"/>
      <c r="I11" s="97"/>
      <c r="J11" s="49" t="s">
        <v>21</v>
      </c>
      <c r="K11" s="13"/>
      <c r="L11" s="13"/>
      <c r="M11" s="13"/>
      <c r="N11" s="50"/>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18">
      <c r="A12" s="95"/>
      <c r="B12" s="96"/>
      <c r="C12" s="97"/>
      <c r="D12" s="95" t="s">
        <v>22</v>
      </c>
      <c r="E12" s="101"/>
      <c r="F12" s="96"/>
      <c r="G12" s="96"/>
      <c r="H12" s="96"/>
      <c r="I12" s="97"/>
      <c r="J12" s="49"/>
      <c r="K12" s="13"/>
      <c r="L12" s="13"/>
      <c r="M12" s="13"/>
      <c r="N12" s="50"/>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ht="15" thickBot="1">
      <c r="A13" s="98"/>
      <c r="B13" s="99"/>
      <c r="C13" s="100"/>
      <c r="D13" s="51"/>
      <c r="E13" s="52"/>
      <c r="F13" s="52"/>
      <c r="G13" s="52"/>
      <c r="H13" s="52"/>
      <c r="I13" s="53"/>
      <c r="J13" s="51"/>
      <c r="K13" s="52"/>
      <c r="L13" s="52"/>
      <c r="M13" s="52"/>
      <c r="N13" s="53"/>
      <c r="O13" s="1"/>
      <c r="P13" s="1"/>
      <c r="Q13" s="1"/>
      <c r="R13" s="1"/>
      <c r="S13" s="1" t="s">
        <v>23</v>
      </c>
      <c r="T13" s="1"/>
      <c r="U13" s="1"/>
      <c r="V13" s="1"/>
      <c r="W13" s="1"/>
      <c r="X13" s="1"/>
      <c r="Y13" s="1"/>
      <c r="Z13" s="1"/>
      <c r="AA13" s="1"/>
      <c r="AB13" s="1"/>
      <c r="AC13" s="1"/>
      <c r="AD13" s="1"/>
      <c r="AE13" s="1"/>
      <c r="AF13" s="1"/>
      <c r="AG13" s="1"/>
      <c r="AH13" s="1"/>
      <c r="AI13" s="1"/>
      <c r="AJ13" s="1"/>
      <c r="AK13" s="1"/>
      <c r="AL13" s="1"/>
      <c r="AM13" s="1"/>
      <c r="AN13" s="1"/>
      <c r="AO13" s="1"/>
      <c r="AP13" s="1"/>
    </row>
    <row r="14" spans="1:42" ht="25.5" customHeight="1" thickBot="1">
      <c r="A14" s="13"/>
      <c r="B14" s="13"/>
      <c r="C14" s="13"/>
      <c r="D14" s="13"/>
      <c r="E14" s="13"/>
      <c r="F14" s="13"/>
      <c r="G14" s="13"/>
      <c r="H14" s="13"/>
      <c r="I14" s="13"/>
      <c r="J14" s="13"/>
      <c r="K14" s="13"/>
      <c r="L14" s="13"/>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9.75" customHeight="1">
      <c r="A15" s="48"/>
      <c r="B15" s="46"/>
      <c r="C15" s="46"/>
      <c r="D15" s="46"/>
      <c r="E15" s="46"/>
      <c r="F15" s="46"/>
      <c r="G15" s="46"/>
      <c r="H15" s="46"/>
      <c r="I15" s="47"/>
      <c r="J15" s="48"/>
      <c r="K15" s="46"/>
      <c r="L15" s="46"/>
      <c r="M15" s="46"/>
      <c r="N15" s="47"/>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t="15.75" thickBot="1">
      <c r="A16" s="49"/>
      <c r="B16" s="52"/>
      <c r="C16" s="52"/>
      <c r="D16" s="59" t="s">
        <v>24</v>
      </c>
      <c r="E16" s="59"/>
      <c r="F16" s="59"/>
      <c r="G16" s="52"/>
      <c r="H16" s="52"/>
      <c r="I16" s="50"/>
      <c r="J16" s="49"/>
      <c r="K16" s="52"/>
      <c r="L16" s="59" t="s">
        <v>25</v>
      </c>
      <c r="M16" s="52"/>
      <c r="N16" s="50"/>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15">
      <c r="A17" s="49"/>
      <c r="B17" s="13"/>
      <c r="C17" s="13"/>
      <c r="D17" s="60" t="s">
        <v>26</v>
      </c>
      <c r="E17" s="13"/>
      <c r="F17" s="13"/>
      <c r="G17" s="61" t="s">
        <v>27</v>
      </c>
      <c r="H17" s="13"/>
      <c r="I17" s="50"/>
      <c r="J17" s="49"/>
      <c r="K17" s="13"/>
      <c r="L17" s="13"/>
      <c r="M17" s="13"/>
      <c r="N17" s="50"/>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15">
      <c r="A18" s="62" t="s">
        <v>1617</v>
      </c>
      <c r="B18" s="13"/>
      <c r="C18" s="63" t="s">
        <v>28</v>
      </c>
      <c r="D18" s="64" t="s">
        <v>29</v>
      </c>
      <c r="E18" s="63" t="s">
        <v>30</v>
      </c>
      <c r="F18" s="65" t="s">
        <v>29</v>
      </c>
      <c r="G18" s="66"/>
      <c r="H18" s="65" t="s">
        <v>31</v>
      </c>
      <c r="I18" s="50"/>
      <c r="J18" s="62" t="s">
        <v>1617</v>
      </c>
      <c r="K18" s="61"/>
      <c r="L18" s="61"/>
      <c r="M18" s="63" t="s">
        <v>26</v>
      </c>
      <c r="N18" s="67" t="s">
        <v>27</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c r="A19" s="49"/>
      <c r="B19" s="13"/>
      <c r="C19" s="13"/>
      <c r="D19" s="13"/>
      <c r="E19" s="13"/>
      <c r="F19" s="13"/>
      <c r="G19" s="13"/>
      <c r="H19" s="13"/>
      <c r="I19" s="50"/>
      <c r="J19" s="49" t="s">
        <v>1618</v>
      </c>
      <c r="K19" s="13"/>
      <c r="L19" s="13"/>
      <c r="M19" s="13"/>
      <c r="N19" s="50"/>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c r="A20" s="49"/>
      <c r="B20" s="13"/>
      <c r="C20" s="91"/>
      <c r="D20" s="13"/>
      <c r="E20" s="13"/>
      <c r="F20" s="13"/>
      <c r="G20" s="13"/>
      <c r="H20" s="13"/>
      <c r="I20" s="50"/>
      <c r="J20" s="49" t="s">
        <v>33</v>
      </c>
      <c r="K20" s="13"/>
      <c r="L20" s="13"/>
      <c r="M20" s="13"/>
      <c r="N20" s="50"/>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c r="A21" s="49"/>
      <c r="B21" s="13"/>
      <c r="C21" s="13"/>
      <c r="D21" s="13"/>
      <c r="E21" s="13"/>
      <c r="F21" s="13"/>
      <c r="G21" s="13"/>
      <c r="H21" s="13"/>
      <c r="I21" s="50"/>
      <c r="J21" s="49" t="s">
        <v>34</v>
      </c>
      <c r="K21" s="13"/>
      <c r="L21" s="13"/>
      <c r="M21" s="13"/>
      <c r="N21" s="50"/>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c r="A22" s="49"/>
      <c r="B22" s="13"/>
      <c r="C22" s="13"/>
      <c r="D22" s="13"/>
      <c r="E22" s="13"/>
      <c r="F22" s="13"/>
      <c r="G22" s="13"/>
      <c r="H22" s="13"/>
      <c r="I22" s="50"/>
      <c r="J22" s="49"/>
      <c r="K22" s="13"/>
      <c r="L22" s="13"/>
      <c r="M22" s="13"/>
      <c r="N22" s="50"/>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c r="A23" s="49"/>
      <c r="B23" s="13"/>
      <c r="C23" s="13"/>
      <c r="D23" s="13"/>
      <c r="E23" s="13"/>
      <c r="F23" s="13"/>
      <c r="G23" s="13"/>
      <c r="H23" s="13"/>
      <c r="I23" s="50"/>
      <c r="J23" s="49"/>
      <c r="K23" s="13"/>
      <c r="L23" s="13"/>
      <c r="M23" s="13"/>
      <c r="N23" s="50"/>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5" thickBot="1">
      <c r="A24" s="51"/>
      <c r="B24" s="52"/>
      <c r="C24" s="52"/>
      <c r="D24" s="52"/>
      <c r="E24" s="52"/>
      <c r="F24" s="52"/>
      <c r="G24" s="52"/>
      <c r="H24" s="52"/>
      <c r="I24" s="53"/>
      <c r="J24" s="51"/>
      <c r="K24" s="52"/>
      <c r="L24" s="52"/>
      <c r="M24" s="52"/>
      <c r="N24" s="5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5.75" thickBot="1">
      <c r="A25" s="56" t="s">
        <v>35</v>
      </c>
      <c r="B25" s="55"/>
      <c r="C25" s="55"/>
      <c r="D25" s="55"/>
      <c r="E25" s="55"/>
      <c r="F25" s="55"/>
      <c r="G25" s="55"/>
      <c r="H25" s="55"/>
      <c r="I25" s="55"/>
      <c r="J25" s="54"/>
      <c r="K25" s="55"/>
      <c r="L25" s="55"/>
      <c r="M25" s="55"/>
      <c r="N25" s="68"/>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5" thickBot="1">
      <c r="A26" s="13"/>
      <c r="B26" s="13"/>
      <c r="C26" s="13"/>
      <c r="D26" s="13"/>
      <c r="E26" s="13"/>
      <c r="F26" s="13"/>
      <c r="G26" s="13"/>
      <c r="H26" s="13"/>
      <c r="I26" s="13"/>
      <c r="J26" s="13"/>
      <c r="K26" s="13"/>
      <c r="L26" s="13"/>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5.75" thickBot="1">
      <c r="A27" s="54"/>
      <c r="B27" s="57" t="s">
        <v>36</v>
      </c>
      <c r="C27" s="57"/>
      <c r="D27" s="58"/>
      <c r="E27" s="57"/>
      <c r="F27" s="57" t="s">
        <v>37</v>
      </c>
      <c r="G27" s="57"/>
      <c r="H27" s="57"/>
      <c r="I27" s="57"/>
      <c r="J27" s="57"/>
      <c r="K27" s="57" t="s">
        <v>38</v>
      </c>
      <c r="L27" s="57"/>
      <c r="M27" s="57"/>
      <c r="N27" s="58"/>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5">
      <c r="A28" s="69" t="s">
        <v>1617</v>
      </c>
      <c r="B28" s="46"/>
      <c r="C28" s="70" t="s">
        <v>26</v>
      </c>
      <c r="D28" s="71" t="s">
        <v>27</v>
      </c>
      <c r="E28" s="69" t="s">
        <v>1617</v>
      </c>
      <c r="F28" s="46"/>
      <c r="G28" s="46"/>
      <c r="H28" s="70" t="s">
        <v>26</v>
      </c>
      <c r="I28" s="70" t="s">
        <v>27</v>
      </c>
      <c r="J28" s="69" t="s">
        <v>1617</v>
      </c>
      <c r="K28" s="46"/>
      <c r="L28" s="46"/>
      <c r="M28" s="70" t="s">
        <v>26</v>
      </c>
      <c r="N28" s="71" t="s">
        <v>27</v>
      </c>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c r="A29" s="49" t="s">
        <v>39</v>
      </c>
      <c r="B29" s="13"/>
      <c r="C29" s="13"/>
      <c r="D29" s="50"/>
      <c r="E29" s="49"/>
      <c r="F29" s="13"/>
      <c r="G29" s="13"/>
      <c r="H29" s="13"/>
      <c r="I29" s="13"/>
      <c r="J29" s="49" t="s">
        <v>39</v>
      </c>
      <c r="K29" s="13"/>
      <c r="L29" s="13"/>
      <c r="M29" s="13"/>
      <c r="N29" s="50"/>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c r="A30" s="49" t="s">
        <v>40</v>
      </c>
      <c r="B30" s="13"/>
      <c r="C30" s="13"/>
      <c r="D30" s="50"/>
      <c r="E30" s="49"/>
      <c r="F30" s="13"/>
      <c r="G30" s="13"/>
      <c r="H30" s="13"/>
      <c r="I30" s="13"/>
      <c r="J30" s="49" t="s">
        <v>40</v>
      </c>
      <c r="K30" s="13"/>
      <c r="L30" s="13"/>
      <c r="M30" s="13"/>
      <c r="N30" s="50"/>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c r="A31" s="49" t="s">
        <v>41</v>
      </c>
      <c r="B31" s="13"/>
      <c r="C31" s="13"/>
      <c r="D31" s="50"/>
      <c r="E31" s="49"/>
      <c r="F31" s="13"/>
      <c r="G31" s="13"/>
      <c r="H31" s="13"/>
      <c r="I31" s="13"/>
      <c r="J31" s="49" t="s">
        <v>41</v>
      </c>
      <c r="K31" s="13"/>
      <c r="L31" s="13"/>
      <c r="M31" s="13"/>
      <c r="N31" s="50"/>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5" thickBot="1">
      <c r="A32" s="49" t="s">
        <v>42</v>
      </c>
      <c r="B32" s="13"/>
      <c r="C32" s="13"/>
      <c r="D32" s="50"/>
      <c r="E32" s="49"/>
      <c r="F32" s="13"/>
      <c r="G32" s="13"/>
      <c r="H32" s="13"/>
      <c r="I32" s="13"/>
      <c r="J32" s="49" t="s">
        <v>42</v>
      </c>
      <c r="K32" s="13"/>
      <c r="L32" s="13"/>
      <c r="M32" s="13"/>
      <c r="N32" s="50"/>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5">
      <c r="A33" s="49" t="s">
        <v>43</v>
      </c>
      <c r="B33" s="13"/>
      <c r="C33" s="13"/>
      <c r="D33" s="50"/>
      <c r="E33" s="323" t="s">
        <v>1633</v>
      </c>
      <c r="F33" s="324"/>
      <c r="G33" s="324"/>
      <c r="H33" s="324"/>
      <c r="I33" s="325"/>
      <c r="J33" s="86" t="s">
        <v>43</v>
      </c>
      <c r="K33" s="13"/>
      <c r="L33" s="13"/>
      <c r="M33" s="13"/>
      <c r="N33" s="50"/>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c r="A34" s="49" t="s">
        <v>1619</v>
      </c>
      <c r="B34" s="13"/>
      <c r="C34" s="13"/>
      <c r="D34" s="50"/>
      <c r="E34" s="95" t="s">
        <v>44</v>
      </c>
      <c r="F34" s="232"/>
      <c r="G34" s="232"/>
      <c r="H34" s="233" t="s">
        <v>47</v>
      </c>
      <c r="I34" s="97"/>
      <c r="J34" s="86" t="s">
        <v>1619</v>
      </c>
      <c r="K34" s="13"/>
      <c r="L34" s="13"/>
      <c r="M34" s="13"/>
      <c r="N34" s="50"/>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c r="A35" s="49" t="s">
        <v>48</v>
      </c>
      <c r="B35" s="13"/>
      <c r="C35" s="13"/>
      <c r="D35" s="50"/>
      <c r="E35" s="95" t="s">
        <v>46</v>
      </c>
      <c r="F35" s="232"/>
      <c r="G35" s="232"/>
      <c r="H35" s="233" t="s">
        <v>47</v>
      </c>
      <c r="I35" s="97"/>
      <c r="J35" s="86" t="s">
        <v>1619</v>
      </c>
      <c r="K35" s="13"/>
      <c r="L35" s="13"/>
      <c r="M35" s="13"/>
      <c r="N35" s="50"/>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2" ht="15" thickBot="1">
      <c r="B36" s="13"/>
      <c r="C36" s="13"/>
      <c r="D36" s="50"/>
      <c r="E36" s="98"/>
      <c r="F36" s="99"/>
      <c r="G36" s="99"/>
      <c r="H36" s="99"/>
      <c r="I36" s="100"/>
      <c r="J36" s="86" t="s">
        <v>48</v>
      </c>
      <c r="K36" s="13"/>
      <c r="L36" s="13"/>
      <c r="M36" s="13"/>
      <c r="N36" s="50"/>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2">
      <c r="A37" s="49"/>
      <c r="B37" s="13"/>
      <c r="C37" s="13"/>
      <c r="D37" s="50"/>
      <c r="E37" s="337" t="s">
        <v>1620</v>
      </c>
      <c r="F37" s="338"/>
      <c r="G37" s="338"/>
      <c r="H37" s="338"/>
      <c r="I37" s="339"/>
      <c r="J37" s="49"/>
      <c r="K37" s="13"/>
      <c r="L37" s="13"/>
      <c r="M37" s="13"/>
      <c r="N37" s="50"/>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2">
      <c r="A38" s="49"/>
      <c r="B38" s="13"/>
      <c r="C38" s="13"/>
      <c r="D38" s="50"/>
      <c r="E38" s="340"/>
      <c r="F38" s="341"/>
      <c r="G38" s="341"/>
      <c r="H38" s="341"/>
      <c r="I38" s="342"/>
      <c r="J38" s="49"/>
      <c r="K38" s="13"/>
      <c r="L38" s="13"/>
      <c r="M38" s="44"/>
      <c r="N38" s="50"/>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2" ht="35.25" customHeight="1" thickBot="1">
      <c r="A39" s="51"/>
      <c r="B39" s="52"/>
      <c r="C39" s="52"/>
      <c r="D39" s="53"/>
      <c r="E39" s="343"/>
      <c r="F39" s="344"/>
      <c r="G39" s="344"/>
      <c r="H39" s="344"/>
      <c r="I39" s="345"/>
      <c r="J39" s="52"/>
      <c r="K39" s="52"/>
      <c r="L39" s="52"/>
      <c r="M39" s="52"/>
      <c r="N39" s="53"/>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2">
      <c r="A40" s="13"/>
      <c r="B40" s="13"/>
      <c r="C40" s="13"/>
      <c r="D40" s="13"/>
      <c r="E40" s="13"/>
      <c r="F40" s="13"/>
      <c r="G40" s="13"/>
      <c r="H40" s="13"/>
      <c r="I40" s="13"/>
      <c r="J40" s="13"/>
      <c r="K40" s="13"/>
      <c r="L40" s="13"/>
      <c r="M40" s="13"/>
      <c r="N40" s="13"/>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2" ht="16.5" hidden="1" thickBot="1">
      <c r="A41" s="56"/>
      <c r="B41" s="72" t="s">
        <v>49</v>
      </c>
      <c r="C41" s="72"/>
      <c r="D41" s="72" t="s">
        <v>50</v>
      </c>
      <c r="E41" s="72"/>
      <c r="F41" s="72"/>
      <c r="G41" s="72" t="s">
        <v>51</v>
      </c>
      <c r="H41" s="72"/>
      <c r="I41" s="72"/>
      <c r="J41" s="72" t="s">
        <v>52</v>
      </c>
      <c r="K41" s="72"/>
      <c r="L41" s="72"/>
      <c r="M41" s="72"/>
      <c r="N41" s="58" t="s">
        <v>53</v>
      </c>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2" hidden="1">
      <c r="A42" s="48" t="s">
        <v>54</v>
      </c>
      <c r="B42" s="46"/>
      <c r="C42" s="46"/>
      <c r="D42" s="46"/>
      <c r="E42" s="46"/>
      <c r="F42" s="46"/>
      <c r="G42" s="46"/>
      <c r="H42" s="46"/>
      <c r="I42" s="46"/>
      <c r="J42" s="46"/>
      <c r="K42" s="46"/>
      <c r="L42" s="46"/>
      <c r="M42" s="46"/>
      <c r="N42" s="47"/>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2" ht="15" hidden="1" thickBot="1">
      <c r="A43" s="51" t="s">
        <v>27</v>
      </c>
      <c r="B43" s="52"/>
      <c r="C43" s="52"/>
      <c r="D43" s="52"/>
      <c r="E43" s="52"/>
      <c r="F43" s="52"/>
      <c r="G43" s="52"/>
      <c r="H43" s="52"/>
      <c r="I43" s="52"/>
      <c r="J43" s="52"/>
      <c r="K43" s="52"/>
      <c r="L43" s="52"/>
      <c r="M43" s="52"/>
      <c r="N43" s="53"/>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2" ht="15" hidden="1" thickBot="1">
      <c r="A44" s="13"/>
      <c r="B44" s="13"/>
      <c r="C44" s="13"/>
      <c r="D44" s="13"/>
      <c r="E44" s="13"/>
      <c r="F44" s="13"/>
      <c r="G44" s="13"/>
      <c r="H44" s="13"/>
      <c r="I44" s="13"/>
      <c r="J44" s="13"/>
      <c r="K44" s="13"/>
      <c r="L44" s="13"/>
      <c r="M44" s="13"/>
      <c r="N44" s="13"/>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2" ht="16.5" hidden="1" thickBot="1">
      <c r="A45" s="102" t="s">
        <v>55</v>
      </c>
      <c r="B45" s="103"/>
      <c r="C45" s="79" t="s">
        <v>56</v>
      </c>
      <c r="D45" s="103"/>
      <c r="E45" s="104" t="s">
        <v>57</v>
      </c>
      <c r="F45" s="74"/>
      <c r="G45" s="75"/>
      <c r="H45" s="76"/>
      <c r="I45" s="72" t="s">
        <v>58</v>
      </c>
      <c r="J45" s="76"/>
      <c r="K45" s="76"/>
      <c r="L45" s="76"/>
      <c r="M45" s="55"/>
      <c r="N45" s="68"/>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2" hidden="1">
      <c r="A46" s="92" t="s">
        <v>59</v>
      </c>
      <c r="B46" s="93"/>
      <c r="C46" s="93"/>
      <c r="D46" s="93"/>
      <c r="E46" s="94"/>
      <c r="F46" s="13"/>
      <c r="G46" s="48"/>
      <c r="H46" s="46"/>
      <c r="I46" s="46"/>
      <c r="J46" s="46"/>
      <c r="K46" s="46"/>
      <c r="L46" s="46"/>
      <c r="M46" s="46"/>
      <c r="N46" s="47"/>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2" hidden="1">
      <c r="A47" s="105" t="s">
        <v>60</v>
      </c>
      <c r="B47" s="96"/>
      <c r="C47" s="285"/>
      <c r="D47" s="96"/>
      <c r="E47" s="286"/>
      <c r="F47" s="13"/>
      <c r="G47" s="49"/>
      <c r="H47" s="13"/>
      <c r="I47" s="13"/>
      <c r="J47" s="13"/>
      <c r="K47" s="13"/>
      <c r="L47" s="13"/>
      <c r="M47" s="13"/>
      <c r="N47" s="50"/>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2" hidden="1">
      <c r="A48" s="105" t="s">
        <v>61</v>
      </c>
      <c r="B48" s="96"/>
      <c r="C48" s="96"/>
      <c r="D48" s="96"/>
      <c r="E48" s="97"/>
      <c r="F48" s="13"/>
      <c r="G48" s="49"/>
      <c r="H48" s="13"/>
      <c r="I48" s="13"/>
      <c r="J48" s="13"/>
      <c r="K48" s="13"/>
      <c r="L48" s="13"/>
      <c r="M48" s="13"/>
      <c r="N48" s="50"/>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idden="1">
      <c r="A49" s="105" t="s">
        <v>62</v>
      </c>
      <c r="B49" s="96"/>
      <c r="C49" s="96"/>
      <c r="D49" s="96"/>
      <c r="E49" s="97"/>
      <c r="F49" s="13"/>
      <c r="G49" s="49"/>
      <c r="H49" s="13"/>
      <c r="I49" s="13"/>
      <c r="J49" s="13"/>
      <c r="K49" s="13"/>
      <c r="L49" s="13"/>
      <c r="M49" s="13"/>
      <c r="N49" s="50"/>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idden="1">
      <c r="A50" s="105" t="s">
        <v>63</v>
      </c>
      <c r="B50" s="96"/>
      <c r="C50" s="96"/>
      <c r="D50" s="96"/>
      <c r="E50" s="97"/>
      <c r="F50" s="13"/>
      <c r="G50" s="49"/>
      <c r="H50" s="13"/>
      <c r="I50" s="13"/>
      <c r="J50" s="13"/>
      <c r="K50" s="13"/>
      <c r="L50" s="13"/>
      <c r="M50" s="13"/>
      <c r="N50" s="50"/>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5" hidden="1" thickBot="1">
      <c r="A51" s="105" t="s">
        <v>64</v>
      </c>
      <c r="B51" s="96"/>
      <c r="C51" s="96"/>
      <c r="D51" s="96"/>
      <c r="E51" s="97"/>
      <c r="F51" s="13"/>
      <c r="G51" s="49"/>
      <c r="H51" s="13"/>
      <c r="I51" s="13"/>
      <c r="J51" s="13"/>
      <c r="K51" s="13"/>
      <c r="L51" s="13"/>
      <c r="M51" s="13"/>
      <c r="N51" s="50"/>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8.75" hidden="1" thickBot="1">
      <c r="A52" s="102" t="s">
        <v>65</v>
      </c>
      <c r="B52" s="106"/>
      <c r="C52" s="287"/>
      <c r="D52" s="106"/>
      <c r="E52" s="288"/>
      <c r="F52" s="74"/>
      <c r="G52" s="73" t="s">
        <v>35</v>
      </c>
      <c r="H52" s="76"/>
      <c r="I52" s="75"/>
      <c r="J52" s="55"/>
      <c r="K52" s="55"/>
      <c r="L52" s="55"/>
      <c r="M52" s="55"/>
      <c r="N52" s="77"/>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5" hidden="1" thickBot="1">
      <c r="A53" s="13"/>
      <c r="B53" s="13"/>
      <c r="C53" s="13"/>
      <c r="D53" s="13"/>
      <c r="E53" s="13"/>
      <c r="F53" s="13"/>
      <c r="G53" s="13"/>
      <c r="H53" s="13"/>
      <c r="I53" s="13"/>
      <c r="J53" s="13"/>
      <c r="K53" s="13"/>
      <c r="L53" s="13"/>
      <c r="M53" s="13"/>
      <c r="N53" s="13"/>
      <c r="O53" s="1"/>
      <c r="P53" s="1"/>
      <c r="Q53" s="1"/>
      <c r="R53" s="11"/>
      <c r="S53" s="1"/>
      <c r="T53" s="1"/>
      <c r="U53" s="1"/>
      <c r="V53" s="1"/>
      <c r="W53" s="1"/>
      <c r="X53" s="1"/>
      <c r="Y53" s="1"/>
      <c r="Z53" s="1"/>
      <c r="AA53" s="1"/>
      <c r="AB53" s="1"/>
      <c r="AC53" s="1"/>
      <c r="AD53" s="1"/>
      <c r="AE53" s="1"/>
      <c r="AF53" s="1"/>
      <c r="AG53" s="1"/>
      <c r="AH53" s="1"/>
      <c r="AI53" s="1"/>
      <c r="AJ53" s="1"/>
      <c r="AK53" s="1"/>
      <c r="AL53" s="1"/>
      <c r="AM53" s="1"/>
      <c r="AN53" s="1"/>
      <c r="AO53" s="1"/>
    </row>
    <row r="54" spans="1:41" ht="18.75" hidden="1" thickBot="1">
      <c r="A54" s="326" t="s">
        <v>1621</v>
      </c>
      <c r="B54" s="327"/>
      <c r="C54" s="327"/>
      <c r="D54" s="327"/>
      <c r="E54" s="327"/>
      <c r="F54" s="111"/>
      <c r="G54" s="16"/>
      <c r="H54" s="25"/>
      <c r="I54" s="25"/>
      <c r="J54" s="25"/>
      <c r="K54" s="13"/>
      <c r="L54" s="13"/>
      <c r="M54" s="13"/>
      <c r="N54" s="13"/>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6.5" hidden="1" thickBot="1">
      <c r="A55" s="78" t="s">
        <v>55</v>
      </c>
      <c r="B55" s="79"/>
      <c r="C55" s="79" t="s">
        <v>56</v>
      </c>
      <c r="D55" s="79"/>
      <c r="E55" s="80" t="s">
        <v>57</v>
      </c>
      <c r="F55" s="13"/>
      <c r="G55" s="13"/>
      <c r="H55" s="13"/>
      <c r="I55" s="13"/>
      <c r="J55" s="13"/>
      <c r="K55" s="13"/>
      <c r="L55" s="13"/>
      <c r="M55" s="13"/>
      <c r="N55" s="13"/>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24.95" hidden="1" customHeight="1" thickBot="1">
      <c r="A56" s="81" t="s">
        <v>59</v>
      </c>
      <c r="B56" s="82"/>
      <c r="C56" s="93"/>
      <c r="D56" s="93"/>
      <c r="E56" s="94"/>
      <c r="F56" s="13"/>
      <c r="G56" s="13"/>
      <c r="H56" s="13"/>
      <c r="I56" s="13"/>
      <c r="J56" s="13"/>
      <c r="K56" s="13"/>
      <c r="L56" s="13"/>
      <c r="M56" s="13"/>
      <c r="N56" s="13"/>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5.75" hidden="1" thickBot="1">
      <c r="A57" s="107" t="s">
        <v>60</v>
      </c>
      <c r="B57" s="108"/>
      <c r="C57" s="289"/>
      <c r="D57" s="290"/>
      <c r="E57" s="291"/>
      <c r="F57" s="13"/>
      <c r="G57" s="13"/>
      <c r="H57" s="13"/>
      <c r="I57" s="13"/>
      <c r="J57" s="13"/>
      <c r="K57" s="13"/>
      <c r="L57" s="13"/>
      <c r="M57" s="13"/>
      <c r="N57" s="13"/>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idden="1">
      <c r="A58" s="83" t="s">
        <v>61</v>
      </c>
      <c r="B58" s="28"/>
      <c r="C58" s="28"/>
      <c r="D58" s="28"/>
      <c r="E58" s="84"/>
      <c r="F58" s="13"/>
      <c r="G58" s="13"/>
      <c r="H58" s="13"/>
      <c r="I58" s="13"/>
      <c r="J58" s="13"/>
      <c r="K58" s="13"/>
      <c r="L58" s="13"/>
      <c r="M58" s="13"/>
      <c r="N58" s="13"/>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idden="1">
      <c r="A59" s="83" t="s">
        <v>62</v>
      </c>
      <c r="B59" s="28"/>
      <c r="C59" s="28"/>
      <c r="D59" s="28"/>
      <c r="E59" s="84"/>
      <c r="F59" s="13"/>
      <c r="G59" s="13"/>
      <c r="H59" s="13"/>
      <c r="I59" s="13"/>
      <c r="J59" s="13"/>
      <c r="K59" s="13"/>
      <c r="L59" s="13"/>
      <c r="M59" s="13"/>
      <c r="N59" s="13"/>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idden="1">
      <c r="A60" s="83" t="s">
        <v>63</v>
      </c>
      <c r="B60" s="28"/>
      <c r="C60" s="28"/>
      <c r="D60" s="28"/>
      <c r="E60" s="84"/>
      <c r="F60" s="13"/>
      <c r="G60" s="13"/>
      <c r="H60" s="13"/>
      <c r="I60" s="13"/>
      <c r="J60" s="13"/>
      <c r="K60" s="13"/>
      <c r="L60" s="13"/>
      <c r="M60" s="13"/>
      <c r="N60" s="13"/>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5" hidden="1" thickBot="1">
      <c r="A61" s="83" t="s">
        <v>64</v>
      </c>
      <c r="B61" s="28"/>
      <c r="C61" s="28"/>
      <c r="D61" s="28"/>
      <c r="E61" s="84"/>
      <c r="F61" s="13"/>
      <c r="G61" s="13"/>
      <c r="H61" s="13"/>
      <c r="I61" s="13"/>
      <c r="J61" s="13"/>
      <c r="K61" s="13"/>
      <c r="L61" s="13"/>
      <c r="M61" s="13"/>
      <c r="N61" s="13"/>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8.75" hidden="1" thickBot="1">
      <c r="A62" s="115"/>
      <c r="B62" s="112"/>
      <c r="C62" s="113">
        <f>(C47-C57)*1</f>
        <v>0</v>
      </c>
      <c r="D62" s="112"/>
      <c r="E62" s="114">
        <f>(E47-E57)*1</f>
        <v>0</v>
      </c>
      <c r="F62" s="13"/>
      <c r="G62" s="13"/>
      <c r="H62" s="13"/>
      <c r="I62" s="13"/>
      <c r="J62" s="13"/>
      <c r="K62" s="13"/>
      <c r="L62" s="13"/>
      <c r="M62" s="13"/>
      <c r="N62" s="13"/>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idden="1">
      <c r="A63" s="13"/>
      <c r="B63" s="13"/>
      <c r="C63" s="13"/>
      <c r="D63" s="13"/>
      <c r="E63" s="13"/>
      <c r="F63" s="13"/>
      <c r="G63" s="13"/>
      <c r="H63" s="13"/>
      <c r="I63" s="13"/>
      <c r="J63" s="13"/>
      <c r="K63" s="13"/>
      <c r="L63" s="13"/>
      <c r="M63" s="13"/>
      <c r="N63" s="13"/>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5" thickBot="1">
      <c r="A64" s="13"/>
      <c r="B64" s="13"/>
      <c r="C64" s="13"/>
      <c r="D64" s="13"/>
      <c r="E64" s="13"/>
      <c r="F64" s="13"/>
      <c r="G64" s="13"/>
      <c r="H64" s="13"/>
      <c r="I64" s="13"/>
      <c r="J64" s="13"/>
      <c r="K64" s="13"/>
      <c r="L64" s="13"/>
      <c r="M64" s="13"/>
      <c r="N64" s="13"/>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5">
      <c r="A65" s="328" t="s">
        <v>66</v>
      </c>
      <c r="B65" s="329"/>
      <c r="C65" s="329"/>
      <c r="D65" s="329"/>
      <c r="E65" s="330"/>
      <c r="F65" s="13"/>
      <c r="G65" s="13"/>
      <c r="H65" s="13"/>
      <c r="I65" s="13"/>
      <c r="J65" s="13"/>
      <c r="K65" s="13"/>
      <c r="L65" s="13"/>
      <c r="M65" s="13"/>
      <c r="N65" s="13"/>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c r="A66" s="109" t="s">
        <v>67</v>
      </c>
      <c r="B66" s="110"/>
      <c r="C66" s="110" t="s">
        <v>68</v>
      </c>
      <c r="D66" s="96"/>
      <c r="E66" s="97"/>
      <c r="F66" s="13"/>
      <c r="G66" s="13"/>
      <c r="H66" s="13"/>
      <c r="I66" s="13"/>
      <c r="J66" s="13"/>
      <c r="K66" s="13"/>
      <c r="L66" s="13"/>
      <c r="M66" s="13"/>
      <c r="N66" s="13"/>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5">
      <c r="A67" s="95" t="s">
        <v>345</v>
      </c>
      <c r="B67" s="96"/>
      <c r="C67" s="129">
        <v>0</v>
      </c>
      <c r="D67" s="96"/>
      <c r="E67" s="97"/>
      <c r="F67" s="63" t="s">
        <v>1634</v>
      </c>
      <c r="H67" s="13"/>
      <c r="I67" s="13"/>
      <c r="J67" s="13"/>
      <c r="K67" s="13"/>
      <c r="L67" s="13"/>
      <c r="M67" s="13"/>
      <c r="N67" s="13"/>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8.5" customHeight="1">
      <c r="A68" s="95" t="s">
        <v>69</v>
      </c>
      <c r="B68" s="96"/>
      <c r="C68" s="129">
        <v>0</v>
      </c>
      <c r="D68" s="96"/>
      <c r="E68" s="97"/>
      <c r="F68" s="346" t="s">
        <v>1635</v>
      </c>
      <c r="G68" s="347"/>
      <c r="H68" s="347"/>
      <c r="I68" s="347"/>
      <c r="J68" s="347"/>
      <c r="K68" s="292"/>
      <c r="L68" s="13"/>
      <c r="M68" s="13"/>
      <c r="N68" s="13"/>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c r="A69" s="95" t="s">
        <v>70</v>
      </c>
      <c r="B69" s="96"/>
      <c r="C69" s="129">
        <v>0</v>
      </c>
      <c r="D69" s="96"/>
      <c r="E69" s="97"/>
      <c r="F69" s="13"/>
      <c r="G69" s="293"/>
      <c r="H69" s="13"/>
      <c r="I69" s="13"/>
      <c r="J69" s="13"/>
      <c r="K69" s="13"/>
      <c r="L69" s="13"/>
      <c r="M69" s="13"/>
      <c r="N69" s="13"/>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c r="A70" s="95" t="s">
        <v>71</v>
      </c>
      <c r="B70" s="96"/>
      <c r="C70" s="129">
        <v>0</v>
      </c>
      <c r="D70" s="96"/>
      <c r="E70" s="97"/>
      <c r="F70" s="13"/>
      <c r="H70" s="13"/>
      <c r="I70" s="13"/>
      <c r="J70" s="13"/>
      <c r="K70" s="13"/>
      <c r="L70" s="13"/>
      <c r="M70" s="13"/>
      <c r="N70" s="13"/>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c r="A71" s="95" t="s">
        <v>72</v>
      </c>
      <c r="B71" s="96"/>
      <c r="C71" s="129">
        <v>0</v>
      </c>
      <c r="D71" s="96"/>
      <c r="E71" s="97"/>
      <c r="F71" s="13"/>
      <c r="G71" s="13"/>
      <c r="H71" s="13"/>
      <c r="I71" s="13"/>
      <c r="J71" s="13"/>
      <c r="K71" s="13"/>
      <c r="L71" s="13"/>
      <c r="M71" s="13"/>
      <c r="N71" s="13"/>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5" thickBot="1">
      <c r="A72" s="98"/>
      <c r="B72" s="99"/>
      <c r="C72" s="99"/>
      <c r="D72" s="99"/>
      <c r="E72" s="100"/>
      <c r="F72" s="13"/>
      <c r="G72" s="13"/>
      <c r="H72" s="13"/>
      <c r="I72" s="13"/>
      <c r="J72" s="13"/>
      <c r="K72" s="13"/>
      <c r="L72" s="13"/>
      <c r="M72" s="13"/>
      <c r="N72" s="13"/>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5" thickBot="1">
      <c r="A73" s="13"/>
      <c r="B73" s="13"/>
      <c r="C73" s="13"/>
      <c r="D73" s="13"/>
      <c r="E73" s="13"/>
      <c r="F73" s="13"/>
      <c r="G73" s="13"/>
      <c r="H73" s="13"/>
      <c r="I73" s="13"/>
      <c r="J73" s="13"/>
      <c r="K73" s="13"/>
      <c r="L73" s="13"/>
      <c r="M73" s="13"/>
      <c r="N73" s="13"/>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5">
      <c r="A74" s="331" t="s">
        <v>1590</v>
      </c>
      <c r="B74" s="332"/>
      <c r="C74" s="332"/>
      <c r="D74" s="332"/>
      <c r="E74" s="333"/>
      <c r="F74" s="85"/>
      <c r="G74" s="13"/>
      <c r="H74" s="44"/>
      <c r="I74" s="13"/>
      <c r="J74" s="13"/>
      <c r="K74" s="13"/>
      <c r="L74" s="13"/>
      <c r="M74" s="13"/>
      <c r="N74" s="13"/>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5">
      <c r="A75" s="26" t="s">
        <v>73</v>
      </c>
      <c r="B75" s="86"/>
      <c r="C75" s="86"/>
      <c r="D75" s="86"/>
      <c r="E75" s="18" t="s">
        <v>1605</v>
      </c>
      <c r="F75" s="13"/>
      <c r="G75" s="13"/>
      <c r="H75" s="13"/>
      <c r="I75" s="13"/>
      <c r="J75" s="13"/>
      <c r="K75" s="13"/>
      <c r="L75" s="13"/>
      <c r="M75" s="13"/>
      <c r="N75" s="13"/>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c r="A76" s="87" t="s">
        <v>1622</v>
      </c>
      <c r="B76" s="86"/>
      <c r="C76" s="86"/>
      <c r="D76" s="86"/>
      <c r="E76" s="117"/>
      <c r="F76" s="13"/>
      <c r="G76" s="13"/>
      <c r="H76" s="13"/>
      <c r="I76" s="13"/>
      <c r="J76" s="13"/>
      <c r="K76" s="13"/>
      <c r="L76" s="13"/>
      <c r="M76" s="13"/>
      <c r="N76" s="13"/>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21.95" customHeight="1">
      <c r="A77" s="87" t="s">
        <v>1623</v>
      </c>
      <c r="B77" s="86"/>
      <c r="C77" s="86"/>
      <c r="D77" s="86"/>
      <c r="E77" s="116">
        <f>C62/80</f>
        <v>0</v>
      </c>
      <c r="F77" s="13"/>
      <c r="G77" s="13"/>
      <c r="H77" s="13"/>
      <c r="I77" s="13"/>
      <c r="J77" s="13"/>
      <c r="K77" s="13"/>
      <c r="L77" s="13"/>
      <c r="M77" s="13"/>
      <c r="N77" s="13"/>
      <c r="O77" s="17"/>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5" thickBot="1">
      <c r="A78" s="88" t="s">
        <v>1624</v>
      </c>
      <c r="B78" s="52"/>
      <c r="C78" s="52"/>
      <c r="D78" s="52"/>
      <c r="E78" s="89"/>
      <c r="F78" s="13"/>
      <c r="G78" s="13"/>
      <c r="H78" s="13"/>
      <c r="I78" s="13"/>
      <c r="J78" s="13"/>
      <c r="K78" s="13"/>
      <c r="L78" s="13"/>
      <c r="M78" s="13"/>
      <c r="N78" s="13"/>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4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4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4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4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4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4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41">
      <c r="A140" s="1"/>
      <c r="B140" s="1"/>
      <c r="C140" s="1"/>
      <c r="D140" s="1"/>
      <c r="E140" s="1"/>
      <c r="F140" s="1"/>
      <c r="G140" s="1"/>
      <c r="H140" s="1"/>
      <c r="I140" s="1"/>
      <c r="J140" s="1"/>
      <c r="K140" s="1"/>
      <c r="L140" s="1"/>
      <c r="M140" s="1"/>
      <c r="N140" s="1"/>
      <c r="O140" s="1"/>
      <c r="P140" s="1"/>
      <c r="Q140" s="1"/>
      <c r="R140" s="1"/>
      <c r="S140" s="1"/>
      <c r="T140" s="1"/>
      <c r="U140" s="1"/>
      <c r="V140" s="1"/>
      <c r="W140" s="1"/>
      <c r="X140" s="1"/>
    </row>
  </sheetData>
  <mergeCells count="8">
    <mergeCell ref="B1:N1"/>
    <mergeCell ref="E33:I33"/>
    <mergeCell ref="A54:E54"/>
    <mergeCell ref="A65:E65"/>
    <mergeCell ref="A74:E74"/>
    <mergeCell ref="A2:N2"/>
    <mergeCell ref="E37:I39"/>
    <mergeCell ref="F68:J68"/>
  </mergeCells>
  <dataValidations count="1">
    <dataValidation type="list" allowBlank="1" showInputMessage="1" showErrorMessage="1" sqref="H34:H35" xr:uid="{C630D426-3D2D-499E-AE73-2949DD6022B1}">
      <formula1>"Yes,No"</formula1>
    </dataValidation>
  </dataValidations>
  <pageMargins left="0.7" right="0.7" top="0.75" bottom="0.7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E9AD4F-CB8F-48D2-A17D-1D605F811B8D}">
          <x14:formula1>
            <xm:f>'Data Table'!$M$7:$M$689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47E3-D4F6-402B-9F22-AA47F40C084B}">
  <sheetPr codeName="Sheet1">
    <tabColor theme="9" tint="0.79998168889431442"/>
    <pageSetUpPr fitToPage="1"/>
  </sheetPr>
  <dimension ref="A1:P126"/>
  <sheetViews>
    <sheetView zoomScale="72" zoomScaleNormal="72" workbookViewId="0">
      <selection activeCell="J5" sqref="J5:P11"/>
    </sheetView>
  </sheetViews>
  <sheetFormatPr defaultColWidth="8.75" defaultRowHeight="15"/>
  <cols>
    <col min="1" max="1" width="32.5" style="211" customWidth="1"/>
    <col min="2" max="2" width="31.75" style="211" bestFit="1" customWidth="1"/>
    <col min="3" max="3" width="14.875" style="211" customWidth="1"/>
    <col min="4" max="4" width="1.5" style="211" customWidth="1"/>
    <col min="5" max="5" width="22.5" style="211" customWidth="1"/>
    <col min="6" max="6" width="45.125" style="211" customWidth="1"/>
    <col min="7" max="7" width="37.25" style="211" customWidth="1"/>
    <col min="8" max="8" width="21.125" style="211" customWidth="1"/>
    <col min="9" max="9" width="3" style="308" customWidth="1"/>
    <col min="10" max="10" width="13.25" style="211" customWidth="1"/>
    <col min="11" max="11" width="16.875" style="211" customWidth="1"/>
    <col min="12" max="16384" width="8.75" style="211"/>
  </cols>
  <sheetData>
    <row r="1" spans="1:16" ht="20.25">
      <c r="A1" s="348"/>
      <c r="B1" s="348"/>
      <c r="C1" s="348"/>
      <c r="D1" s="208"/>
      <c r="E1" s="208"/>
      <c r="F1" s="208"/>
      <c r="G1" s="208"/>
      <c r="H1" s="208"/>
      <c r="I1" s="303"/>
      <c r="J1" s="209"/>
      <c r="K1" s="209"/>
      <c r="L1" s="210"/>
    </row>
    <row r="2" spans="1:16" ht="21" thickBot="1">
      <c r="A2" s="212" t="s">
        <v>74</v>
      </c>
      <c r="B2" s="212"/>
      <c r="C2" s="212"/>
      <c r="D2" s="212"/>
      <c r="E2" s="212"/>
      <c r="F2" s="212"/>
      <c r="G2" s="212"/>
      <c r="H2" s="213"/>
      <c r="I2" s="304"/>
      <c r="J2" s="209"/>
      <c r="K2" s="209"/>
      <c r="L2" s="210"/>
    </row>
    <row r="3" spans="1:16" ht="21" thickBot="1">
      <c r="A3" s="213"/>
      <c r="B3" s="213"/>
      <c r="C3" s="213"/>
      <c r="D3" s="213"/>
      <c r="E3" s="213"/>
      <c r="F3" s="213"/>
      <c r="G3" s="213"/>
      <c r="H3" s="124" t="s">
        <v>45</v>
      </c>
      <c r="I3" s="305"/>
      <c r="J3" s="209"/>
      <c r="L3" s="210"/>
    </row>
    <row r="4" spans="1:16" ht="61.5" thickBot="1">
      <c r="A4" s="213"/>
      <c r="B4" s="214" t="s">
        <v>75</v>
      </c>
      <c r="C4" s="213"/>
      <c r="D4" s="213"/>
      <c r="E4" s="213"/>
      <c r="F4" s="214" t="s">
        <v>1609</v>
      </c>
      <c r="G4" s="214" t="s">
        <v>68</v>
      </c>
      <c r="H4" s="236" t="s">
        <v>1612</v>
      </c>
      <c r="I4" s="309"/>
      <c r="J4" s="310" t="s">
        <v>1634</v>
      </c>
      <c r="K4" s="301"/>
      <c r="L4" s="301"/>
      <c r="M4" s="301"/>
      <c r="N4" s="301"/>
      <c r="O4" s="301"/>
      <c r="P4" s="302"/>
    </row>
    <row r="5" spans="1:16" ht="23.25" customHeight="1" thickBot="1">
      <c r="A5" s="215" t="s">
        <v>79</v>
      </c>
      <c r="B5" s="294"/>
      <c r="C5" s="215"/>
      <c r="D5" s="213"/>
      <c r="E5" s="215" t="s">
        <v>80</v>
      </c>
      <c r="F5" s="216">
        <f>IF($H$3="YES",G5+H5,H5)</f>
        <v>0</v>
      </c>
      <c r="G5" s="294">
        <v>0</v>
      </c>
      <c r="H5" s="216">
        <f>C16</f>
        <v>0</v>
      </c>
      <c r="I5" s="306"/>
      <c r="J5" s="356" t="s">
        <v>1635</v>
      </c>
      <c r="K5" s="357"/>
      <c r="L5" s="357"/>
      <c r="M5" s="357"/>
      <c r="N5" s="357"/>
      <c r="O5" s="357"/>
      <c r="P5" s="358"/>
    </row>
    <row r="6" spans="1:16" ht="21" thickBot="1">
      <c r="A6" s="215" t="s">
        <v>88</v>
      </c>
      <c r="B6" s="294"/>
      <c r="C6" s="215"/>
      <c r="D6" s="213"/>
      <c r="E6" s="215" t="s">
        <v>84</v>
      </c>
      <c r="F6" s="235">
        <f>IF($H$3="YES",G6+H6,H6)</f>
        <v>0</v>
      </c>
      <c r="G6" s="294">
        <v>0</v>
      </c>
      <c r="H6" s="216">
        <f>C15</f>
        <v>0</v>
      </c>
      <c r="I6" s="306"/>
      <c r="J6" s="356"/>
      <c r="K6" s="357"/>
      <c r="L6" s="357"/>
      <c r="M6" s="357"/>
      <c r="N6" s="357"/>
      <c r="O6" s="357"/>
      <c r="P6" s="358"/>
    </row>
    <row r="7" spans="1:16" ht="21" thickBot="1">
      <c r="A7" s="215" t="s">
        <v>97</v>
      </c>
      <c r="B7" s="295"/>
      <c r="C7" s="215"/>
      <c r="D7" s="213"/>
      <c r="E7" s="215" t="s">
        <v>89</v>
      </c>
      <c r="F7" s="234">
        <f>'1. View Paycheck'!C68</f>
        <v>0</v>
      </c>
      <c r="G7" s="297">
        <v>0</v>
      </c>
      <c r="H7" s="218"/>
      <c r="I7" s="218"/>
      <c r="J7" s="356"/>
      <c r="K7" s="357"/>
      <c r="L7" s="357"/>
      <c r="M7" s="357"/>
      <c r="N7" s="357"/>
      <c r="O7" s="357"/>
      <c r="P7" s="358"/>
    </row>
    <row r="8" spans="1:16" ht="21" thickBot="1">
      <c r="A8" s="215" t="s">
        <v>1596</v>
      </c>
      <c r="B8" s="296"/>
      <c r="C8" s="215"/>
      <c r="D8" s="213"/>
      <c r="E8" s="215" t="s">
        <v>93</v>
      </c>
      <c r="F8" s="234" t="s">
        <v>1636</v>
      </c>
      <c r="G8" s="297">
        <v>0</v>
      </c>
      <c r="H8" s="218"/>
      <c r="I8" s="218"/>
      <c r="J8" s="356"/>
      <c r="K8" s="357"/>
      <c r="L8" s="357"/>
      <c r="M8" s="357"/>
      <c r="N8" s="357"/>
      <c r="O8" s="357"/>
      <c r="P8" s="358"/>
    </row>
    <row r="9" spans="1:16" ht="21" thickBot="1">
      <c r="A9" s="215" t="s">
        <v>875</v>
      </c>
      <c r="B9" s="217" t="e">
        <f>VLOOKUP(B8,'Data Table'!M:N,2,0)</f>
        <v>#N/A</v>
      </c>
      <c r="C9" s="215"/>
      <c r="D9" s="213"/>
      <c r="E9" s="215" t="s">
        <v>98</v>
      </c>
      <c r="F9" s="234" t="s">
        <v>1636</v>
      </c>
      <c r="G9" s="297">
        <v>0</v>
      </c>
      <c r="H9" s="218"/>
      <c r="I9" s="218"/>
      <c r="J9" s="356"/>
      <c r="K9" s="357"/>
      <c r="L9" s="357"/>
      <c r="M9" s="357"/>
      <c r="N9" s="357"/>
      <c r="O9" s="357"/>
      <c r="P9" s="358"/>
    </row>
    <row r="10" spans="1:16" ht="21" thickBot="1">
      <c r="A10" s="213"/>
      <c r="B10" s="213"/>
      <c r="C10" s="213"/>
      <c r="D10" s="219"/>
      <c r="E10" s="215" t="s">
        <v>1611</v>
      </c>
      <c r="F10" s="216">
        <f>8*15</f>
        <v>120</v>
      </c>
      <c r="G10" s="216">
        <f>8*15</f>
        <v>120</v>
      </c>
      <c r="H10" s="220"/>
      <c r="I10" s="220"/>
      <c r="J10" s="356"/>
      <c r="K10" s="357"/>
      <c r="L10" s="357"/>
      <c r="M10" s="357"/>
      <c r="N10" s="357"/>
      <c r="O10" s="357"/>
      <c r="P10" s="358"/>
    </row>
    <row r="11" spans="1:16" s="210" customFormat="1" ht="48.75" customHeight="1" thickBot="1">
      <c r="A11" s="213"/>
      <c r="B11" s="213"/>
      <c r="C11" s="213"/>
      <c r="D11" s="213"/>
      <c r="E11" s="221" t="s">
        <v>105</v>
      </c>
      <c r="F11" s="222">
        <f>SUM(F5:F9)</f>
        <v>0</v>
      </c>
      <c r="G11" s="222">
        <f>SUM(G5:G9)</f>
        <v>0</v>
      </c>
      <c r="H11" s="223"/>
      <c r="I11" s="307"/>
      <c r="J11" s="359"/>
      <c r="K11" s="360"/>
      <c r="L11" s="360"/>
      <c r="M11" s="360"/>
      <c r="N11" s="360"/>
      <c r="O11" s="360"/>
      <c r="P11" s="361"/>
    </row>
    <row r="12" spans="1:16" s="210" customFormat="1" ht="20.25">
      <c r="A12" s="213"/>
      <c r="B12" s="213"/>
      <c r="C12" s="213"/>
      <c r="D12" s="213"/>
      <c r="E12" s="213"/>
      <c r="F12" s="213"/>
      <c r="G12" s="213"/>
      <c r="H12" s="213"/>
      <c r="I12" s="304"/>
      <c r="J12" s="224"/>
      <c r="K12" s="225"/>
    </row>
    <row r="13" spans="1:16" s="210" customFormat="1" ht="21" thickBot="1">
      <c r="A13" s="213"/>
      <c r="B13" s="213"/>
      <c r="C13" s="213"/>
      <c r="D13" s="213"/>
      <c r="E13" s="213"/>
      <c r="F13" s="213"/>
      <c r="G13" s="213"/>
      <c r="H13" s="213"/>
      <c r="I13" s="304"/>
      <c r="J13" s="209"/>
      <c r="K13" s="209"/>
    </row>
    <row r="14" spans="1:16" ht="23.25" customHeight="1" thickBot="1">
      <c r="A14" s="349" t="s">
        <v>1589</v>
      </c>
      <c r="B14" s="350"/>
      <c r="C14" s="130">
        <v>0</v>
      </c>
      <c r="D14" s="213"/>
      <c r="E14" s="213"/>
      <c r="F14" s="214" t="s">
        <v>106</v>
      </c>
      <c r="G14" s="355" t="s">
        <v>1638</v>
      </c>
      <c r="H14" s="355"/>
      <c r="I14" s="355"/>
      <c r="J14" s="355"/>
      <c r="K14" s="355"/>
      <c r="L14" s="210"/>
    </row>
    <row r="15" spans="1:16" ht="21" thickBot="1">
      <c r="A15" s="351" t="s">
        <v>1614</v>
      </c>
      <c r="B15" s="352"/>
      <c r="C15" s="241">
        <f>C14*80*F16</f>
        <v>0</v>
      </c>
      <c r="D15" s="213"/>
      <c r="E15" s="215" t="s">
        <v>110</v>
      </c>
      <c r="F15" s="276">
        <v>0</v>
      </c>
      <c r="G15" s="355"/>
      <c r="H15" s="355"/>
      <c r="I15" s="355"/>
      <c r="J15" s="355"/>
      <c r="K15" s="355"/>
      <c r="L15" s="210"/>
    </row>
    <row r="16" spans="1:16" ht="21" thickBot="1">
      <c r="A16" s="353" t="s">
        <v>1615</v>
      </c>
      <c r="B16" s="354"/>
      <c r="C16" s="242">
        <f>C14*80*F15</f>
        <v>0</v>
      </c>
      <c r="D16" s="213"/>
      <c r="E16" s="215" t="s">
        <v>114</v>
      </c>
      <c r="F16" s="276">
        <v>0</v>
      </c>
      <c r="G16" s="355"/>
      <c r="H16" s="355"/>
      <c r="I16" s="355"/>
      <c r="J16" s="355"/>
      <c r="K16" s="355"/>
      <c r="L16" s="210"/>
    </row>
    <row r="17" spans="1:12" ht="20.25">
      <c r="A17" s="213"/>
      <c r="B17" s="213"/>
      <c r="C17" s="213"/>
      <c r="D17" s="213"/>
      <c r="E17" s="213"/>
      <c r="F17" s="227"/>
      <c r="G17" s="355"/>
      <c r="H17" s="355"/>
      <c r="I17" s="355"/>
      <c r="J17" s="355"/>
      <c r="K17" s="355"/>
      <c r="L17" s="210"/>
    </row>
    <row r="18" spans="1:12" ht="21" thickBot="1">
      <c r="A18" s="213"/>
      <c r="B18" s="213"/>
      <c r="C18" s="213"/>
      <c r="D18" s="213"/>
      <c r="E18" s="213"/>
      <c r="F18" s="213"/>
      <c r="G18" s="355"/>
      <c r="H18" s="355"/>
      <c r="I18" s="355"/>
      <c r="J18" s="355"/>
      <c r="K18" s="355"/>
      <c r="L18" s="210"/>
    </row>
    <row r="19" spans="1:12" ht="21" thickBot="1">
      <c r="A19" s="213"/>
      <c r="B19" s="213"/>
      <c r="C19" s="213"/>
      <c r="D19" s="213"/>
      <c r="E19" s="213"/>
      <c r="F19" s="214" t="s">
        <v>125</v>
      </c>
      <c r="G19" s="226"/>
      <c r="H19" s="213"/>
      <c r="I19" s="304"/>
      <c r="J19" s="209"/>
      <c r="K19" s="209"/>
      <c r="L19" s="210"/>
    </row>
    <row r="20" spans="1:12" ht="21" thickBot="1">
      <c r="A20" s="213"/>
      <c r="B20" s="213"/>
      <c r="C20" s="213"/>
      <c r="D20" s="213"/>
      <c r="E20" s="215" t="s">
        <v>1606</v>
      </c>
      <c r="F20" s="300" t="s">
        <v>47</v>
      </c>
      <c r="G20" s="228"/>
      <c r="H20" s="213"/>
      <c r="I20" s="304"/>
      <c r="J20" s="229"/>
      <c r="K20" s="209"/>
      <c r="L20" s="210"/>
    </row>
    <row r="21" spans="1:12" ht="21" thickBot="1">
      <c r="A21" s="213"/>
      <c r="B21" s="213"/>
      <c r="C21" s="213"/>
      <c r="D21" s="213"/>
      <c r="E21" s="215" t="s">
        <v>1607</v>
      </c>
      <c r="F21" s="299" t="s">
        <v>47</v>
      </c>
      <c r="G21" s="228"/>
      <c r="H21" s="213"/>
      <c r="I21" s="304"/>
      <c r="J21" s="229"/>
      <c r="K21" s="209"/>
      <c r="L21" s="210"/>
    </row>
    <row r="22" spans="1:12" ht="15.75" customHeight="1">
      <c r="A22" s="210"/>
      <c r="B22" s="210"/>
      <c r="C22" s="210"/>
      <c r="D22" s="210"/>
      <c r="E22" s="210"/>
      <c r="F22" s="210"/>
      <c r="G22" s="210"/>
      <c r="H22" s="210"/>
      <c r="J22" s="229"/>
      <c r="K22" s="209"/>
      <c r="L22" s="210"/>
    </row>
    <row r="23" spans="1:12" ht="31.5" customHeight="1">
      <c r="A23" s="210"/>
      <c r="B23" s="210"/>
      <c r="C23" s="210"/>
      <c r="D23" s="210"/>
      <c r="E23" s="210"/>
      <c r="F23" s="210"/>
      <c r="G23" s="210"/>
      <c r="H23" s="210"/>
      <c r="J23" s="229"/>
      <c r="K23" s="209"/>
      <c r="L23" s="210"/>
    </row>
    <row r="24" spans="1:12" ht="25.5" customHeight="1">
      <c r="A24" s="210"/>
      <c r="B24" s="210"/>
      <c r="C24" s="210"/>
      <c r="D24" s="210"/>
      <c r="E24" s="210"/>
      <c r="F24" s="210"/>
      <c r="G24" s="210"/>
      <c r="H24" s="210"/>
      <c r="J24" s="229"/>
      <c r="K24" s="209"/>
      <c r="L24" s="210"/>
    </row>
    <row r="25" spans="1:12" ht="18.95" customHeight="1">
      <c r="A25" s="210"/>
      <c r="B25" s="210"/>
      <c r="C25" s="210"/>
      <c r="D25" s="210"/>
      <c r="E25" s="210"/>
      <c r="F25" s="210"/>
      <c r="G25" s="210"/>
      <c r="H25" s="210"/>
      <c r="J25" s="210"/>
      <c r="K25" s="209"/>
      <c r="L25" s="210"/>
    </row>
    <row r="26" spans="1:12" ht="38.25" customHeight="1">
      <c r="A26" s="210"/>
      <c r="B26" s="210"/>
      <c r="C26" s="210"/>
      <c r="D26" s="210"/>
      <c r="E26" s="210"/>
      <c r="F26" s="210"/>
      <c r="G26" s="210"/>
      <c r="H26" s="210"/>
      <c r="J26" s="210"/>
      <c r="K26" s="209"/>
      <c r="L26" s="210"/>
    </row>
    <row r="27" spans="1:12">
      <c r="A27" s="210"/>
      <c r="B27" s="210"/>
      <c r="C27" s="210"/>
      <c r="D27" s="210"/>
      <c r="E27" s="210"/>
      <c r="F27" s="210"/>
      <c r="G27" s="210"/>
      <c r="H27" s="210"/>
      <c r="J27" s="210"/>
      <c r="K27" s="209"/>
      <c r="L27" s="210"/>
    </row>
    <row r="28" spans="1:12" ht="25.5" customHeight="1">
      <c r="A28" s="210"/>
      <c r="B28" s="210"/>
      <c r="C28" s="210"/>
      <c r="D28" s="210"/>
      <c r="E28" s="210"/>
      <c r="F28" s="210"/>
      <c r="G28" s="210"/>
      <c r="H28" s="210"/>
      <c r="J28" s="210"/>
      <c r="K28" s="209"/>
      <c r="L28" s="210"/>
    </row>
    <row r="29" spans="1:12" ht="25.5" customHeight="1">
      <c r="A29" s="210"/>
      <c r="B29" s="210"/>
      <c r="C29" s="210"/>
      <c r="D29" s="210"/>
      <c r="E29" s="210"/>
      <c r="F29" s="210"/>
      <c r="G29" s="210"/>
      <c r="H29" s="210"/>
      <c r="J29" s="210"/>
      <c r="K29" s="209"/>
      <c r="L29" s="210"/>
    </row>
    <row r="30" spans="1:12" ht="25.5" customHeight="1">
      <c r="A30" s="210"/>
      <c r="B30" s="210"/>
      <c r="C30" s="210"/>
      <c r="D30" s="210"/>
      <c r="E30" s="210"/>
      <c r="F30" s="210"/>
      <c r="G30" s="210"/>
      <c r="H30" s="210"/>
      <c r="J30" s="229"/>
      <c r="K30" s="209"/>
      <c r="L30" s="210"/>
    </row>
    <row r="31" spans="1:12" ht="25.5" customHeight="1">
      <c r="A31" s="210"/>
      <c r="B31" s="210"/>
      <c r="C31" s="210"/>
      <c r="D31" s="210"/>
      <c r="E31" s="210"/>
      <c r="F31" s="210"/>
      <c r="G31" s="210"/>
      <c r="H31" s="210"/>
      <c r="J31" s="229"/>
      <c r="K31" s="209"/>
      <c r="L31" s="210"/>
    </row>
    <row r="32" spans="1:12" ht="25.5" customHeight="1">
      <c r="A32" s="210"/>
      <c r="B32" s="210"/>
      <c r="C32" s="210"/>
      <c r="D32" s="210"/>
      <c r="E32" s="210"/>
      <c r="F32" s="210"/>
      <c r="G32" s="210"/>
      <c r="H32" s="210"/>
      <c r="J32" s="229"/>
      <c r="K32" s="209"/>
      <c r="L32" s="210"/>
    </row>
    <row r="33" spans="1:12" ht="18.95" customHeight="1">
      <c r="A33" s="210"/>
      <c r="B33" s="210"/>
      <c r="C33" s="210"/>
      <c r="D33" s="210"/>
      <c r="E33" s="210"/>
      <c r="F33" s="210"/>
      <c r="G33" s="210"/>
      <c r="H33" s="210"/>
      <c r="J33" s="229"/>
      <c r="K33" s="209"/>
      <c r="L33" s="210"/>
    </row>
    <row r="34" spans="1:12" ht="25.5" customHeight="1">
      <c r="A34" s="210"/>
      <c r="B34" s="210"/>
      <c r="C34" s="210"/>
      <c r="D34" s="210"/>
      <c r="E34" s="210"/>
      <c r="F34" s="210"/>
      <c r="G34" s="210"/>
      <c r="H34" s="210"/>
      <c r="J34" s="229"/>
      <c r="K34" s="209"/>
      <c r="L34" s="210"/>
    </row>
    <row r="35" spans="1:12">
      <c r="A35" s="210"/>
      <c r="B35" s="210"/>
      <c r="C35" s="210"/>
      <c r="D35" s="210"/>
      <c r="E35" s="210"/>
      <c r="F35" s="210"/>
      <c r="G35" s="210"/>
      <c r="H35" s="210"/>
      <c r="J35" s="209"/>
      <c r="K35" s="209"/>
      <c r="L35" s="210"/>
    </row>
    <row r="36" spans="1:12">
      <c r="A36" s="210"/>
      <c r="B36" s="210"/>
      <c r="C36" s="210"/>
      <c r="D36" s="210"/>
      <c r="E36" s="210"/>
      <c r="F36" s="210"/>
      <c r="G36" s="210"/>
      <c r="H36" s="210"/>
      <c r="J36" s="209"/>
      <c r="K36" s="209"/>
      <c r="L36" s="210"/>
    </row>
    <row r="37" spans="1:12" ht="30" customHeight="1">
      <c r="A37" s="210"/>
      <c r="B37" s="210"/>
      <c r="C37" s="210"/>
      <c r="D37" s="210"/>
      <c r="E37" s="210"/>
      <c r="F37" s="210"/>
      <c r="G37" s="210"/>
      <c r="H37" s="210"/>
      <c r="J37" s="230"/>
      <c r="K37" s="230"/>
      <c r="L37" s="210"/>
    </row>
    <row r="38" spans="1:12" ht="30" customHeight="1">
      <c r="A38" s="210"/>
      <c r="B38" s="210"/>
      <c r="C38" s="210"/>
      <c r="D38" s="210"/>
      <c r="E38" s="210"/>
      <c r="F38" s="210"/>
      <c r="G38" s="210"/>
      <c r="H38" s="210"/>
      <c r="J38" s="230"/>
      <c r="K38" s="230"/>
      <c r="L38" s="210"/>
    </row>
    <row r="39" spans="1:12" ht="30" customHeight="1">
      <c r="A39" s="210"/>
      <c r="B39" s="210"/>
      <c r="C39" s="210"/>
      <c r="D39" s="210"/>
      <c r="E39" s="210"/>
      <c r="F39" s="210"/>
      <c r="G39" s="210"/>
      <c r="H39" s="210"/>
      <c r="J39" s="230"/>
      <c r="K39" s="230"/>
      <c r="L39" s="210"/>
    </row>
    <row r="40" spans="1:12" ht="30" customHeight="1">
      <c r="A40" s="210"/>
      <c r="B40" s="210"/>
      <c r="C40" s="210"/>
      <c r="D40" s="210"/>
      <c r="E40" s="210"/>
      <c r="F40" s="210"/>
      <c r="G40" s="210"/>
      <c r="H40" s="210"/>
      <c r="J40" s="230"/>
      <c r="K40" s="230"/>
      <c r="L40" s="210"/>
    </row>
    <row r="41" spans="1:12" ht="30" customHeight="1">
      <c r="A41" s="210"/>
      <c r="B41" s="210"/>
      <c r="C41" s="210"/>
      <c r="D41" s="210"/>
      <c r="E41" s="210"/>
      <c r="F41" s="210"/>
      <c r="G41" s="210"/>
      <c r="H41" s="210"/>
      <c r="J41" s="230"/>
      <c r="K41" s="230"/>
      <c r="L41" s="210"/>
    </row>
    <row r="42" spans="1:12" ht="30" customHeight="1">
      <c r="A42" s="210"/>
      <c r="B42" s="210"/>
      <c r="C42" s="210"/>
      <c r="D42" s="210"/>
      <c r="E42" s="210"/>
      <c r="F42" s="210"/>
      <c r="G42" s="210"/>
      <c r="H42" s="210"/>
      <c r="J42" s="230"/>
      <c r="K42" s="230"/>
      <c r="L42" s="210"/>
    </row>
    <row r="43" spans="1:12" ht="30" customHeight="1">
      <c r="A43" s="210"/>
      <c r="B43" s="210"/>
      <c r="C43" s="210"/>
      <c r="D43" s="210"/>
      <c r="E43" s="210"/>
      <c r="F43" s="210"/>
      <c r="G43" s="210"/>
      <c r="H43" s="210"/>
      <c r="J43" s="230"/>
      <c r="K43" s="230"/>
      <c r="L43" s="210"/>
    </row>
    <row r="44" spans="1:12" ht="30" customHeight="1">
      <c r="A44" s="210"/>
      <c r="B44" s="210"/>
      <c r="C44" s="210"/>
      <c r="D44" s="210"/>
      <c r="E44" s="210"/>
      <c r="F44" s="210"/>
      <c r="G44" s="210"/>
      <c r="H44" s="210"/>
      <c r="J44" s="230"/>
      <c r="K44" s="230"/>
      <c r="L44" s="210"/>
    </row>
    <row r="45" spans="1:12" ht="30" customHeight="1">
      <c r="A45" s="210"/>
      <c r="B45" s="210"/>
      <c r="C45" s="210"/>
      <c r="D45" s="210"/>
      <c r="E45" s="210"/>
      <c r="F45" s="210"/>
      <c r="G45" s="210"/>
      <c r="H45" s="210"/>
      <c r="J45" s="230"/>
      <c r="K45" s="230"/>
      <c r="L45" s="210"/>
    </row>
    <row r="46" spans="1:12" ht="30" customHeight="1">
      <c r="A46" s="210"/>
      <c r="B46" s="210"/>
      <c r="C46" s="210"/>
      <c r="D46" s="210"/>
      <c r="E46" s="210"/>
      <c r="F46" s="210"/>
      <c r="G46" s="210"/>
      <c r="H46" s="210"/>
      <c r="J46" s="230"/>
      <c r="K46" s="230"/>
      <c r="L46" s="210"/>
    </row>
    <row r="47" spans="1:12" ht="30" customHeight="1">
      <c r="A47" s="210"/>
      <c r="B47" s="210"/>
      <c r="C47" s="210"/>
      <c r="D47" s="210"/>
      <c r="E47" s="210"/>
      <c r="F47" s="210"/>
      <c r="G47" s="210"/>
      <c r="H47" s="210"/>
      <c r="J47" s="230"/>
      <c r="K47" s="230"/>
      <c r="L47" s="210"/>
    </row>
    <row r="48" spans="1:12" ht="27.6" customHeight="1">
      <c r="A48" s="210"/>
      <c r="B48" s="210"/>
      <c r="C48" s="210"/>
      <c r="D48" s="210"/>
      <c r="E48" s="210"/>
      <c r="F48" s="210"/>
      <c r="G48" s="210"/>
      <c r="H48" s="210"/>
      <c r="J48" s="230"/>
      <c r="K48" s="230"/>
      <c r="L48" s="210"/>
    </row>
    <row r="49" spans="1:12" ht="12" customHeight="1">
      <c r="A49" s="210"/>
      <c r="B49" s="210"/>
      <c r="C49" s="210"/>
      <c r="D49" s="210"/>
      <c r="E49" s="210"/>
      <c r="F49" s="210"/>
      <c r="G49" s="210"/>
      <c r="H49" s="210"/>
      <c r="J49" s="210"/>
      <c r="K49" s="210"/>
      <c r="L49" s="210"/>
    </row>
    <row r="50" spans="1:12">
      <c r="A50" s="210"/>
      <c r="B50" s="210"/>
      <c r="C50" s="210"/>
      <c r="D50" s="210"/>
      <c r="E50" s="210"/>
      <c r="F50" s="210"/>
      <c r="G50" s="210"/>
      <c r="H50" s="210"/>
      <c r="J50" s="210"/>
      <c r="K50" s="210"/>
      <c r="L50" s="210"/>
    </row>
    <row r="51" spans="1:12">
      <c r="A51" s="210"/>
      <c r="B51" s="210"/>
      <c r="C51" s="210"/>
      <c r="D51" s="210"/>
      <c r="E51" s="210"/>
      <c r="F51" s="210"/>
      <c r="G51" s="210"/>
      <c r="H51" s="210"/>
      <c r="J51" s="210"/>
      <c r="K51" s="210"/>
      <c r="L51" s="210"/>
    </row>
    <row r="52" spans="1:12">
      <c r="A52" s="210"/>
      <c r="B52" s="210"/>
      <c r="C52" s="210"/>
      <c r="D52" s="210"/>
      <c r="E52" s="210"/>
      <c r="F52" s="210"/>
      <c r="G52" s="210"/>
      <c r="H52" s="210"/>
      <c r="J52" s="210"/>
      <c r="K52" s="210"/>
      <c r="L52" s="210"/>
    </row>
    <row r="53" spans="1:12">
      <c r="A53" s="210"/>
      <c r="B53" s="210"/>
      <c r="C53" s="210"/>
      <c r="D53" s="210"/>
      <c r="E53" s="210"/>
      <c r="F53" s="210"/>
      <c r="G53" s="210"/>
      <c r="H53" s="210"/>
      <c r="J53" s="210"/>
      <c r="K53" s="210"/>
      <c r="L53" s="210"/>
    </row>
    <row r="54" spans="1:12">
      <c r="A54" s="210"/>
      <c r="B54" s="210"/>
      <c r="C54" s="210"/>
      <c r="D54" s="210"/>
      <c r="E54" s="210"/>
      <c r="F54" s="210"/>
      <c r="G54" s="210"/>
      <c r="H54" s="210"/>
      <c r="J54" s="210"/>
      <c r="K54" s="210"/>
      <c r="L54" s="210"/>
    </row>
    <row r="55" spans="1:12">
      <c r="A55" s="210"/>
      <c r="B55" s="210"/>
      <c r="C55" s="210"/>
      <c r="D55" s="210"/>
      <c r="E55" s="210"/>
      <c r="F55" s="210"/>
      <c r="G55" s="210"/>
      <c r="H55" s="210"/>
      <c r="J55" s="210"/>
      <c r="K55" s="210"/>
      <c r="L55" s="210"/>
    </row>
    <row r="56" spans="1:12">
      <c r="A56" s="210"/>
      <c r="B56" s="210"/>
      <c r="C56" s="210"/>
      <c r="D56" s="210"/>
      <c r="E56" s="210"/>
      <c r="F56" s="210"/>
      <c r="G56" s="210"/>
      <c r="H56" s="210"/>
      <c r="J56" s="210"/>
      <c r="K56" s="210"/>
      <c r="L56" s="210"/>
    </row>
    <row r="57" spans="1:12">
      <c r="A57" s="210"/>
      <c r="B57" s="210"/>
      <c r="C57" s="210"/>
      <c r="D57" s="210"/>
      <c r="E57" s="210"/>
      <c r="F57" s="210"/>
      <c r="G57" s="210"/>
      <c r="H57" s="210"/>
      <c r="J57" s="210"/>
      <c r="K57" s="210"/>
      <c r="L57" s="210"/>
    </row>
    <row r="58" spans="1:12">
      <c r="A58" s="210"/>
      <c r="B58" s="210"/>
      <c r="C58" s="210"/>
      <c r="D58" s="210"/>
      <c r="E58" s="210"/>
      <c r="F58" s="210"/>
      <c r="G58" s="210"/>
      <c r="H58" s="210"/>
      <c r="J58" s="210"/>
      <c r="K58" s="210"/>
      <c r="L58" s="210"/>
    </row>
    <row r="59" spans="1:12" hidden="1">
      <c r="A59" s="210"/>
      <c r="B59" s="210"/>
      <c r="C59" s="210"/>
      <c r="D59" s="210"/>
      <c r="E59" s="210"/>
      <c r="F59" s="210"/>
      <c r="G59" s="210"/>
      <c r="H59" s="210"/>
      <c r="J59" s="210"/>
      <c r="K59" s="210"/>
      <c r="L59" s="210"/>
    </row>
    <row r="60" spans="1:12" hidden="1">
      <c r="A60" s="210"/>
      <c r="B60" s="210"/>
      <c r="C60" s="210"/>
      <c r="D60" s="210"/>
      <c r="E60" s="210"/>
      <c r="F60" s="210"/>
      <c r="G60" s="210"/>
      <c r="H60" s="210"/>
      <c r="J60" s="210"/>
      <c r="K60" s="210"/>
      <c r="L60" s="210"/>
    </row>
    <row r="61" spans="1:12" hidden="1">
      <c r="A61" s="210"/>
      <c r="B61" s="210"/>
      <c r="C61" s="210"/>
      <c r="D61" s="210"/>
      <c r="E61" s="210"/>
      <c r="F61" s="210"/>
      <c r="G61" s="210"/>
      <c r="H61" s="210"/>
      <c r="J61" s="210"/>
      <c r="K61" s="210"/>
      <c r="L61" s="210"/>
    </row>
    <row r="62" spans="1:12" hidden="1">
      <c r="A62" s="210"/>
      <c r="B62" s="210"/>
      <c r="C62" s="210"/>
      <c r="D62" s="210"/>
      <c r="E62" s="210"/>
      <c r="F62" s="210"/>
      <c r="G62" s="210"/>
      <c r="H62" s="210"/>
      <c r="J62" s="210"/>
      <c r="K62" s="210"/>
      <c r="L62" s="210"/>
    </row>
    <row r="63" spans="1:12" hidden="1">
      <c r="A63" s="210"/>
      <c r="B63" s="210"/>
      <c r="C63" s="210"/>
      <c r="D63" s="210"/>
      <c r="E63" s="210"/>
      <c r="F63" s="210"/>
      <c r="G63" s="210"/>
      <c r="H63" s="210"/>
      <c r="J63" s="210"/>
      <c r="K63" s="210"/>
      <c r="L63" s="210"/>
    </row>
    <row r="64" spans="1:12" hidden="1">
      <c r="A64" s="210"/>
      <c r="B64" s="210"/>
      <c r="C64" s="210"/>
      <c r="D64" s="210"/>
      <c r="E64" s="210"/>
      <c r="F64" s="210"/>
      <c r="G64" s="210"/>
      <c r="H64" s="210"/>
      <c r="J64" s="210"/>
      <c r="K64" s="210"/>
      <c r="L64" s="210"/>
    </row>
    <row r="65" spans="1:12" hidden="1">
      <c r="A65" s="210"/>
      <c r="B65" s="210"/>
      <c r="C65" s="210"/>
      <c r="D65" s="210"/>
      <c r="E65" s="210"/>
      <c r="F65" s="210"/>
      <c r="G65" s="210"/>
      <c r="H65" s="210"/>
      <c r="J65" s="231"/>
      <c r="K65" s="231"/>
      <c r="L65" s="210"/>
    </row>
    <row r="66" spans="1:12" hidden="1">
      <c r="A66" s="210"/>
      <c r="B66" s="210"/>
      <c r="C66" s="210"/>
      <c r="D66" s="210"/>
      <c r="E66" s="210"/>
      <c r="F66" s="210"/>
      <c r="G66" s="210"/>
      <c r="H66" s="210"/>
      <c r="J66" s="210"/>
      <c r="K66" s="210"/>
      <c r="L66" s="210"/>
    </row>
    <row r="67" spans="1:12" hidden="1">
      <c r="A67" s="210"/>
      <c r="B67" s="210"/>
      <c r="C67" s="210"/>
      <c r="D67" s="210"/>
      <c r="E67" s="210"/>
      <c r="F67" s="210"/>
      <c r="G67" s="210"/>
      <c r="H67" s="210"/>
      <c r="J67" s="210"/>
      <c r="K67" s="210"/>
      <c r="L67" s="210"/>
    </row>
    <row r="68" spans="1:12" hidden="1">
      <c r="A68" s="210"/>
      <c r="B68" s="210"/>
      <c r="C68" s="210"/>
      <c r="D68" s="210"/>
      <c r="E68" s="210"/>
      <c r="F68" s="210"/>
      <c r="G68" s="210"/>
      <c r="H68" s="210"/>
      <c r="J68" s="210"/>
      <c r="K68" s="210"/>
      <c r="L68" s="210"/>
    </row>
    <row r="69" spans="1:12" hidden="1">
      <c r="A69" s="210"/>
      <c r="B69" s="210"/>
      <c r="C69" s="210"/>
      <c r="D69" s="210"/>
      <c r="E69" s="210"/>
      <c r="F69" s="210"/>
      <c r="G69" s="210"/>
      <c r="H69" s="210"/>
      <c r="J69" s="210"/>
      <c r="K69" s="210"/>
      <c r="L69" s="210"/>
    </row>
    <row r="70" spans="1:12" hidden="1">
      <c r="A70" s="210"/>
      <c r="B70" s="210"/>
      <c r="C70" s="210"/>
      <c r="D70" s="210"/>
      <c r="E70" s="210"/>
      <c r="F70" s="210"/>
      <c r="G70" s="210"/>
      <c r="H70" s="210"/>
      <c r="J70" s="210"/>
      <c r="K70" s="210"/>
      <c r="L70" s="210"/>
    </row>
    <row r="71" spans="1:12" hidden="1">
      <c r="A71" s="210"/>
      <c r="B71" s="210"/>
      <c r="C71" s="210"/>
      <c r="D71" s="210"/>
      <c r="E71" s="210"/>
      <c r="F71" s="210"/>
      <c r="G71" s="210"/>
      <c r="H71" s="210"/>
      <c r="J71" s="210"/>
      <c r="K71" s="210"/>
      <c r="L71" s="210"/>
    </row>
    <row r="72" spans="1:12" hidden="1">
      <c r="A72" s="210"/>
      <c r="B72" s="210"/>
      <c r="C72" s="210"/>
      <c r="D72" s="210"/>
      <c r="E72" s="210"/>
      <c r="F72" s="210"/>
      <c r="G72" s="210"/>
      <c r="H72" s="210"/>
      <c r="J72" s="210"/>
      <c r="K72" s="210"/>
      <c r="L72" s="210"/>
    </row>
    <row r="73" spans="1:12" hidden="1">
      <c r="A73" s="210"/>
      <c r="B73" s="210"/>
      <c r="C73" s="210"/>
      <c r="D73" s="210"/>
      <c r="E73" s="210"/>
      <c r="F73" s="210"/>
      <c r="G73" s="210"/>
      <c r="H73" s="210"/>
      <c r="J73" s="210"/>
      <c r="K73" s="210"/>
      <c r="L73" s="210"/>
    </row>
    <row r="74" spans="1:12" hidden="1">
      <c r="A74" s="210"/>
      <c r="B74" s="210"/>
      <c r="C74" s="210"/>
      <c r="D74" s="210"/>
      <c r="E74" s="210"/>
      <c r="F74" s="210"/>
      <c r="G74" s="210"/>
      <c r="H74" s="210"/>
      <c r="J74" s="210"/>
      <c r="K74" s="210"/>
      <c r="L74" s="210"/>
    </row>
    <row r="75" spans="1:12" hidden="1">
      <c r="A75" s="210"/>
      <c r="B75" s="210"/>
      <c r="C75" s="210"/>
      <c r="D75" s="210"/>
      <c r="E75" s="210"/>
      <c r="F75" s="210"/>
      <c r="G75" s="210"/>
      <c r="H75" s="210"/>
      <c r="J75" s="210"/>
      <c r="K75" s="210"/>
      <c r="L75" s="210"/>
    </row>
    <row r="76" spans="1:12" hidden="1">
      <c r="A76" s="210"/>
      <c r="B76" s="210"/>
      <c r="C76" s="210"/>
      <c r="D76" s="210"/>
      <c r="E76" s="210"/>
      <c r="F76" s="210"/>
      <c r="G76" s="210"/>
      <c r="H76" s="210"/>
      <c r="J76" s="210"/>
      <c r="K76" s="210"/>
      <c r="L76" s="210"/>
    </row>
    <row r="77" spans="1:12" hidden="1">
      <c r="A77" s="210"/>
      <c r="B77" s="210"/>
      <c r="C77" s="210"/>
      <c r="D77" s="210"/>
      <c r="E77" s="210"/>
      <c r="F77" s="210"/>
      <c r="G77" s="210"/>
      <c r="H77" s="210"/>
      <c r="J77" s="210"/>
      <c r="K77" s="210"/>
      <c r="L77" s="210"/>
    </row>
    <row r="78" spans="1:12" hidden="1">
      <c r="A78" s="210"/>
      <c r="B78" s="210"/>
      <c r="C78" s="210"/>
      <c r="D78" s="210"/>
      <c r="E78" s="210"/>
      <c r="F78" s="210"/>
      <c r="G78" s="210"/>
      <c r="H78" s="210"/>
      <c r="J78" s="210"/>
      <c r="K78" s="210"/>
      <c r="L78" s="210"/>
    </row>
    <row r="79" spans="1:12" hidden="1">
      <c r="A79" s="210"/>
      <c r="B79" s="210"/>
      <c r="C79" s="210"/>
      <c r="D79" s="210"/>
      <c r="E79" s="210"/>
      <c r="F79" s="210"/>
      <c r="G79" s="210"/>
      <c r="H79" s="210"/>
      <c r="J79" s="210"/>
      <c r="K79" s="210"/>
      <c r="L79" s="210"/>
    </row>
    <row r="80" spans="1:12" hidden="1">
      <c r="A80" s="210"/>
      <c r="B80" s="210"/>
      <c r="C80" s="210"/>
      <c r="D80" s="210"/>
      <c r="E80" s="210"/>
      <c r="F80" s="210"/>
      <c r="G80" s="210"/>
      <c r="H80" s="210"/>
      <c r="J80" s="210"/>
      <c r="K80" s="210"/>
      <c r="L80" s="210"/>
    </row>
    <row r="81" spans="1:12" hidden="1">
      <c r="A81" s="210"/>
      <c r="B81" s="210"/>
      <c r="C81" s="210"/>
      <c r="D81" s="210"/>
      <c r="E81" s="210"/>
      <c r="F81" s="210"/>
      <c r="G81" s="210"/>
      <c r="H81" s="210"/>
      <c r="J81" s="210"/>
      <c r="K81" s="210"/>
      <c r="L81" s="210"/>
    </row>
    <row r="82" spans="1:12" hidden="1">
      <c r="A82" s="210"/>
      <c r="B82" s="210"/>
      <c r="C82" s="210"/>
      <c r="D82" s="210"/>
      <c r="E82" s="210"/>
      <c r="F82" s="210"/>
      <c r="G82" s="210"/>
      <c r="H82" s="210"/>
      <c r="J82" s="210"/>
      <c r="K82" s="210"/>
      <c r="L82" s="210"/>
    </row>
    <row r="83" spans="1:12" hidden="1">
      <c r="A83" s="210"/>
      <c r="B83" s="210"/>
      <c r="C83" s="210"/>
      <c r="D83" s="210"/>
      <c r="E83" s="210"/>
      <c r="F83" s="210"/>
      <c r="G83" s="210"/>
      <c r="H83" s="210"/>
      <c r="J83" s="210"/>
      <c r="K83" s="210"/>
      <c r="L83" s="210"/>
    </row>
    <row r="84" spans="1:12" hidden="1">
      <c r="A84" s="210"/>
      <c r="B84" s="210"/>
      <c r="C84" s="210"/>
      <c r="D84" s="210"/>
      <c r="E84" s="210"/>
      <c r="F84" s="210"/>
      <c r="G84" s="210"/>
      <c r="H84" s="210"/>
      <c r="J84" s="210"/>
      <c r="K84" s="210"/>
      <c r="L84" s="210"/>
    </row>
    <row r="85" spans="1:12" hidden="1">
      <c r="A85" s="210"/>
      <c r="B85" s="210"/>
      <c r="C85" s="210"/>
      <c r="D85" s="210"/>
      <c r="E85" s="210"/>
      <c r="F85" s="210"/>
      <c r="G85" s="210"/>
      <c r="H85" s="210"/>
      <c r="J85" s="210"/>
      <c r="K85" s="210"/>
      <c r="L85" s="210"/>
    </row>
    <row r="86" spans="1:12" hidden="1">
      <c r="A86" s="210"/>
      <c r="B86" s="210"/>
      <c r="C86" s="210"/>
      <c r="D86" s="210"/>
      <c r="E86" s="210"/>
      <c r="F86" s="210"/>
      <c r="G86" s="210"/>
      <c r="H86" s="210"/>
      <c r="J86" s="210"/>
      <c r="K86" s="210"/>
      <c r="L86" s="210"/>
    </row>
    <row r="87" spans="1:12" hidden="1">
      <c r="A87" s="210"/>
      <c r="B87" s="210"/>
      <c r="C87" s="210"/>
      <c r="D87" s="210"/>
      <c r="E87" s="210"/>
      <c r="F87" s="210"/>
      <c r="G87" s="210"/>
      <c r="H87" s="210"/>
      <c r="J87" s="210"/>
      <c r="K87" s="210"/>
      <c r="L87" s="210"/>
    </row>
    <row r="88" spans="1:12" hidden="1">
      <c r="A88" s="210"/>
      <c r="B88" s="210"/>
      <c r="C88" s="210"/>
      <c r="D88" s="210"/>
      <c r="E88" s="210"/>
      <c r="F88" s="210"/>
      <c r="G88" s="210"/>
      <c r="H88" s="210"/>
      <c r="J88" s="210"/>
      <c r="K88" s="210"/>
      <c r="L88" s="210"/>
    </row>
    <row r="89" spans="1:12" hidden="1">
      <c r="A89" s="210"/>
      <c r="B89" s="210"/>
      <c r="C89" s="210"/>
      <c r="D89" s="210"/>
      <c r="E89" s="210"/>
      <c r="F89" s="210"/>
      <c r="G89" s="210"/>
      <c r="H89" s="210"/>
      <c r="J89" s="210"/>
      <c r="K89" s="210"/>
      <c r="L89" s="210"/>
    </row>
    <row r="90" spans="1:12" hidden="1">
      <c r="A90" s="210"/>
      <c r="B90" s="210"/>
      <c r="C90" s="210"/>
      <c r="D90" s="210"/>
      <c r="E90" s="210"/>
      <c r="F90" s="210"/>
      <c r="G90" s="210"/>
      <c r="H90" s="210"/>
      <c r="J90" s="210"/>
      <c r="K90" s="210"/>
      <c r="L90" s="210"/>
    </row>
    <row r="91" spans="1:12" hidden="1">
      <c r="A91" s="210"/>
      <c r="B91" s="210"/>
      <c r="C91" s="210"/>
      <c r="D91" s="210"/>
      <c r="E91" s="210"/>
      <c r="F91" s="210"/>
      <c r="G91" s="210"/>
      <c r="H91" s="210"/>
      <c r="J91" s="210"/>
      <c r="K91" s="210"/>
      <c r="L91" s="210"/>
    </row>
    <row r="92" spans="1:12" hidden="1">
      <c r="A92" s="210"/>
      <c r="B92" s="210"/>
      <c r="C92" s="210"/>
      <c r="D92" s="210"/>
      <c r="E92" s="210"/>
      <c r="F92" s="210"/>
      <c r="G92" s="210"/>
      <c r="H92" s="210"/>
      <c r="J92" s="210"/>
      <c r="K92" s="210"/>
      <c r="L92" s="210"/>
    </row>
    <row r="93" spans="1:12">
      <c r="A93" s="210"/>
      <c r="B93" s="210"/>
      <c r="C93" s="210"/>
      <c r="D93" s="210"/>
      <c r="E93" s="210"/>
      <c r="F93" s="210"/>
      <c r="G93" s="210"/>
      <c r="H93" s="210"/>
      <c r="J93" s="210"/>
      <c r="K93" s="210"/>
      <c r="L93" s="210"/>
    </row>
    <row r="94" spans="1:12">
      <c r="A94" s="210"/>
      <c r="B94" s="210"/>
      <c r="C94" s="210"/>
      <c r="D94" s="210"/>
      <c r="E94" s="210"/>
      <c r="F94" s="210"/>
      <c r="G94" s="210"/>
      <c r="H94" s="210"/>
      <c r="J94" s="210"/>
      <c r="K94" s="210"/>
      <c r="L94" s="210"/>
    </row>
    <row r="95" spans="1:12">
      <c r="A95" s="210"/>
      <c r="B95" s="210"/>
      <c r="C95" s="210"/>
      <c r="D95" s="210"/>
      <c r="E95" s="210"/>
      <c r="F95" s="210"/>
      <c r="G95" s="210"/>
      <c r="H95" s="210"/>
      <c r="J95" s="210"/>
      <c r="K95" s="210"/>
      <c r="L95" s="210"/>
    </row>
    <row r="96" spans="1:12">
      <c r="A96" s="210"/>
      <c r="B96" s="210"/>
      <c r="C96" s="210"/>
      <c r="D96" s="210"/>
      <c r="E96" s="210"/>
      <c r="F96" s="210"/>
      <c r="G96" s="210"/>
      <c r="H96" s="210"/>
      <c r="J96" s="210"/>
      <c r="K96" s="210"/>
      <c r="L96" s="210"/>
    </row>
    <row r="97" spans="1:12">
      <c r="A97" s="210"/>
      <c r="B97" s="210"/>
      <c r="C97" s="210"/>
      <c r="D97" s="210"/>
      <c r="E97" s="210"/>
      <c r="F97" s="210"/>
      <c r="G97" s="210"/>
      <c r="H97" s="210"/>
      <c r="J97" s="210"/>
      <c r="K97" s="210"/>
      <c r="L97" s="210"/>
    </row>
    <row r="98" spans="1:12">
      <c r="A98" s="210"/>
      <c r="B98" s="210"/>
      <c r="C98" s="210"/>
      <c r="D98" s="210"/>
      <c r="E98" s="210"/>
      <c r="F98" s="210"/>
      <c r="G98" s="210"/>
      <c r="H98" s="210"/>
      <c r="J98" s="210"/>
      <c r="K98" s="210"/>
      <c r="L98" s="210"/>
    </row>
    <row r="99" spans="1:12">
      <c r="A99" s="210"/>
      <c r="B99" s="210"/>
      <c r="C99" s="210"/>
      <c r="D99" s="210"/>
      <c r="E99" s="210"/>
      <c r="F99" s="210"/>
      <c r="G99" s="210"/>
      <c r="H99" s="210"/>
      <c r="J99" s="210"/>
      <c r="K99" s="210"/>
      <c r="L99" s="210"/>
    </row>
    <row r="100" spans="1:12">
      <c r="A100" s="210"/>
      <c r="B100" s="210"/>
      <c r="C100" s="210"/>
      <c r="D100" s="210"/>
      <c r="E100" s="210"/>
      <c r="F100" s="210"/>
      <c r="G100" s="210"/>
      <c r="H100" s="210"/>
      <c r="J100" s="210"/>
      <c r="K100" s="210"/>
      <c r="L100" s="210"/>
    </row>
    <row r="101" spans="1:12">
      <c r="A101" s="210"/>
      <c r="B101" s="210"/>
      <c r="C101" s="210"/>
      <c r="D101" s="210"/>
      <c r="E101" s="210"/>
      <c r="F101" s="210"/>
      <c r="G101" s="210"/>
      <c r="H101" s="210"/>
      <c r="J101" s="210"/>
      <c r="K101" s="210"/>
      <c r="L101" s="210"/>
    </row>
    <row r="102" spans="1:12">
      <c r="A102" s="210"/>
      <c r="B102" s="210"/>
      <c r="C102" s="210"/>
      <c r="D102" s="210"/>
      <c r="E102" s="210"/>
      <c r="F102" s="210"/>
      <c r="G102" s="210"/>
      <c r="H102" s="210"/>
      <c r="J102" s="210"/>
      <c r="K102" s="210"/>
      <c r="L102" s="210"/>
    </row>
    <row r="103" spans="1:12">
      <c r="A103" s="210"/>
      <c r="B103" s="210"/>
      <c r="C103" s="210"/>
      <c r="D103" s="210"/>
      <c r="E103" s="210"/>
      <c r="F103" s="210"/>
      <c r="G103" s="210"/>
      <c r="H103" s="210"/>
      <c r="J103" s="210"/>
      <c r="K103" s="210"/>
      <c r="L103" s="210"/>
    </row>
    <row r="104" spans="1:12">
      <c r="A104" s="210"/>
      <c r="B104" s="210"/>
      <c r="C104" s="210"/>
      <c r="D104" s="210"/>
      <c r="E104" s="210"/>
      <c r="F104" s="210"/>
      <c r="G104" s="210"/>
      <c r="H104" s="210"/>
      <c r="J104" s="210"/>
      <c r="K104" s="210"/>
      <c r="L104" s="210"/>
    </row>
    <row r="105" spans="1:12">
      <c r="A105" s="210"/>
      <c r="B105" s="210"/>
      <c r="C105" s="210"/>
      <c r="D105" s="210"/>
      <c r="E105" s="210"/>
      <c r="F105" s="210"/>
      <c r="G105" s="210"/>
      <c r="H105" s="210"/>
      <c r="J105" s="210"/>
      <c r="K105" s="210"/>
      <c r="L105" s="210"/>
    </row>
    <row r="106" spans="1:12">
      <c r="A106" s="210"/>
      <c r="C106" s="210"/>
      <c r="D106" s="210"/>
      <c r="E106" s="210"/>
      <c r="F106" s="210"/>
      <c r="G106" s="210"/>
      <c r="H106" s="210"/>
      <c r="J106" s="210"/>
      <c r="K106" s="210"/>
      <c r="L106" s="210"/>
    </row>
    <row r="107" spans="1:12">
      <c r="A107" s="210"/>
      <c r="C107" s="210"/>
      <c r="D107" s="210"/>
      <c r="E107" s="210"/>
      <c r="F107" s="210"/>
      <c r="G107" s="210"/>
      <c r="H107" s="210"/>
      <c r="J107" s="210"/>
      <c r="K107" s="210"/>
    </row>
    <row r="108" spans="1:12">
      <c r="A108" s="210"/>
      <c r="C108" s="210"/>
      <c r="D108" s="210"/>
      <c r="E108" s="210"/>
      <c r="F108" s="210"/>
      <c r="G108" s="210"/>
      <c r="H108" s="210"/>
      <c r="J108" s="210"/>
      <c r="K108" s="210"/>
    </row>
    <row r="109" spans="1:12">
      <c r="A109" s="210"/>
      <c r="C109" s="210"/>
      <c r="D109" s="210"/>
      <c r="E109" s="210"/>
      <c r="F109" s="210"/>
      <c r="G109" s="210"/>
      <c r="H109" s="210"/>
      <c r="J109" s="210"/>
      <c r="K109" s="210"/>
    </row>
    <row r="110" spans="1:12">
      <c r="A110" s="210"/>
      <c r="C110" s="210"/>
      <c r="D110" s="210"/>
      <c r="E110" s="210"/>
      <c r="F110" s="210"/>
      <c r="G110" s="210"/>
      <c r="H110" s="210"/>
      <c r="J110" s="210"/>
      <c r="K110" s="210"/>
    </row>
    <row r="111" spans="1:12">
      <c r="C111" s="210"/>
      <c r="D111" s="210"/>
      <c r="E111" s="210"/>
      <c r="F111" s="210"/>
      <c r="G111" s="210"/>
      <c r="H111" s="210"/>
      <c r="J111" s="210"/>
      <c r="K111" s="210"/>
    </row>
    <row r="112" spans="1:12">
      <c r="C112" s="210"/>
      <c r="D112" s="210"/>
      <c r="E112" s="210"/>
      <c r="F112" s="210"/>
      <c r="G112" s="210"/>
      <c r="H112" s="210"/>
      <c r="J112" s="210"/>
      <c r="K112" s="210"/>
    </row>
    <row r="113" spans="3:11">
      <c r="C113" s="210"/>
      <c r="D113" s="210"/>
      <c r="E113" s="210"/>
      <c r="F113" s="210"/>
      <c r="G113" s="210"/>
      <c r="H113" s="210"/>
      <c r="J113" s="210"/>
      <c r="K113" s="210"/>
    </row>
    <row r="114" spans="3:11">
      <c r="C114" s="210"/>
      <c r="D114" s="210"/>
      <c r="E114" s="210"/>
      <c r="F114" s="210"/>
      <c r="G114" s="210"/>
      <c r="H114" s="210"/>
      <c r="J114" s="210"/>
      <c r="K114" s="210"/>
    </row>
    <row r="115" spans="3:11">
      <c r="C115" s="210"/>
      <c r="D115" s="210"/>
      <c r="E115" s="210"/>
      <c r="F115" s="210"/>
      <c r="G115" s="210"/>
      <c r="H115" s="210"/>
      <c r="J115" s="210"/>
      <c r="K115" s="210"/>
    </row>
    <row r="116" spans="3:11">
      <c r="C116" s="210"/>
      <c r="D116" s="210"/>
      <c r="E116" s="210"/>
      <c r="F116" s="210"/>
      <c r="G116" s="210"/>
      <c r="H116" s="210"/>
      <c r="J116" s="210"/>
      <c r="K116" s="210"/>
    </row>
    <row r="117" spans="3:11">
      <c r="C117" s="210"/>
      <c r="D117" s="210"/>
      <c r="E117" s="210"/>
      <c r="F117" s="210"/>
      <c r="G117" s="210"/>
      <c r="H117" s="210"/>
      <c r="J117" s="210"/>
      <c r="K117" s="210"/>
    </row>
    <row r="118" spans="3:11">
      <c r="C118" s="210"/>
      <c r="D118" s="210"/>
      <c r="E118" s="210"/>
      <c r="F118" s="210"/>
      <c r="G118" s="210"/>
      <c r="H118" s="210"/>
      <c r="J118" s="210"/>
      <c r="K118" s="210"/>
    </row>
    <row r="119" spans="3:11">
      <c r="C119" s="210"/>
      <c r="D119" s="210"/>
      <c r="E119" s="210"/>
      <c r="F119" s="210"/>
      <c r="G119" s="210"/>
      <c r="H119" s="210"/>
      <c r="J119" s="210"/>
      <c r="K119" s="210"/>
    </row>
    <row r="120" spans="3:11">
      <c r="C120" s="210"/>
      <c r="D120" s="210"/>
      <c r="E120" s="210"/>
      <c r="F120" s="210"/>
      <c r="G120" s="210"/>
      <c r="H120" s="210"/>
      <c r="J120" s="210"/>
      <c r="K120" s="210"/>
    </row>
    <row r="121" spans="3:11">
      <c r="C121" s="210"/>
      <c r="D121" s="210"/>
      <c r="E121" s="210"/>
      <c r="F121" s="210"/>
      <c r="G121" s="210"/>
      <c r="H121" s="210"/>
      <c r="J121" s="210"/>
      <c r="K121" s="210"/>
    </row>
    <row r="122" spans="3:11">
      <c r="C122" s="210"/>
      <c r="D122" s="210"/>
      <c r="E122" s="210"/>
      <c r="F122" s="210"/>
      <c r="G122" s="210"/>
      <c r="H122" s="210"/>
      <c r="J122" s="210"/>
      <c r="K122" s="210"/>
    </row>
    <row r="123" spans="3:11">
      <c r="C123" s="210"/>
      <c r="D123" s="210"/>
      <c r="E123" s="210"/>
      <c r="F123" s="210"/>
      <c r="G123" s="210"/>
      <c r="H123" s="210"/>
      <c r="J123" s="210"/>
      <c r="K123" s="210"/>
    </row>
    <row r="124" spans="3:11">
      <c r="C124" s="210"/>
      <c r="D124" s="210"/>
      <c r="E124" s="210"/>
      <c r="F124" s="210"/>
      <c r="G124" s="210"/>
      <c r="H124" s="210"/>
      <c r="J124" s="210"/>
      <c r="K124" s="210"/>
    </row>
    <row r="125" spans="3:11">
      <c r="C125" s="210"/>
      <c r="D125" s="210"/>
      <c r="E125" s="210"/>
      <c r="F125" s="210"/>
      <c r="G125" s="210"/>
      <c r="H125" s="210"/>
      <c r="J125" s="210"/>
      <c r="K125" s="210"/>
    </row>
    <row r="126" spans="3:11">
      <c r="C126" s="210"/>
      <c r="D126" s="210"/>
      <c r="E126" s="210"/>
      <c r="F126" s="210"/>
      <c r="G126" s="210"/>
      <c r="H126" s="210"/>
      <c r="J126" s="210"/>
      <c r="K126" s="210"/>
    </row>
  </sheetData>
  <mergeCells count="6">
    <mergeCell ref="A1:C1"/>
    <mergeCell ref="A14:B14"/>
    <mergeCell ref="A15:B15"/>
    <mergeCell ref="A16:B16"/>
    <mergeCell ref="G14:K18"/>
    <mergeCell ref="J5:P11"/>
  </mergeCells>
  <dataValidations count="1">
    <dataValidation type="list" allowBlank="1" showInputMessage="1" showErrorMessage="1" sqref="F20:F21" xr:uid="{32CEF68B-54B0-4C88-93F1-98E9BD69262A}">
      <formula1>"Yes,No"</formula1>
    </dataValidation>
  </dataValidations>
  <pageMargins left="0.7" right="0.7" top="0.75" bottom="0.75" header="0.3" footer="0.3"/>
  <pageSetup scale="4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0468324-ACF5-4C8F-B67F-C9174C196F7E}">
          <x14:formula1>
            <xm:f>'Data Table'!$M$7:$M$689</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D258-5D51-47D0-BA59-1BF6D5C552BB}">
  <sheetPr codeName="Sheet4">
    <tabColor theme="9" tint="0.79998168889431442"/>
    <pageSetUpPr fitToPage="1"/>
  </sheetPr>
  <dimension ref="A1:AD392"/>
  <sheetViews>
    <sheetView showZeros="0" tabSelected="1" zoomScale="80" zoomScaleNormal="80" workbookViewId="0">
      <pane ySplit="6" topLeftCell="A7" activePane="bottomLeft" state="frozen"/>
      <selection activeCell="H34" sqref="H34:H35"/>
      <selection pane="bottomLeft" activeCell="B8" sqref="B8"/>
    </sheetView>
  </sheetViews>
  <sheetFormatPr defaultColWidth="8.75" defaultRowHeight="14.25"/>
  <cols>
    <col min="1" max="1" width="25.5" style="44" customWidth="1"/>
    <col min="2" max="2" width="21.5" style="44" customWidth="1"/>
    <col min="3" max="3" width="15.875" style="44" customWidth="1"/>
    <col min="4" max="4" width="17.5" style="44" customWidth="1"/>
    <col min="5" max="11" width="13.125" style="44" customWidth="1"/>
    <col min="12" max="12" width="10.625" style="44" customWidth="1"/>
    <col min="13" max="13" width="23.125" style="44" customWidth="1"/>
    <col min="14" max="16" width="8.75" style="44"/>
    <col min="17" max="17" width="9.75" style="44" customWidth="1"/>
    <col min="18" max="25" width="8.75" style="44"/>
    <col min="26" max="26" width="11.5" style="44" customWidth="1"/>
    <col min="27" max="27" width="13.125" style="44" customWidth="1"/>
    <col min="28" max="16384" width="8.75" style="44"/>
  </cols>
  <sheetData>
    <row r="1" spans="1:30" ht="21" thickBot="1">
      <c r="A1" s="311" t="s">
        <v>1640</v>
      </c>
      <c r="B1" s="366">
        <f>'2. EE Data'!B5</f>
        <v>0</v>
      </c>
      <c r="C1" s="367"/>
      <c r="D1" s="311" t="s">
        <v>11</v>
      </c>
      <c r="E1" s="368">
        <f>'2. EE Data'!B6</f>
        <v>0</v>
      </c>
      <c r="F1" s="314"/>
      <c r="G1" s="314"/>
      <c r="H1" s="312"/>
      <c r="I1" s="313" t="s">
        <v>1641</v>
      </c>
      <c r="J1" s="364"/>
      <c r="K1" s="364"/>
      <c r="L1" s="364"/>
      <c r="M1" s="365"/>
    </row>
    <row r="2" spans="1:30" ht="140.25" customHeight="1" thickBot="1">
      <c r="A2" s="255"/>
      <c r="B2" s="193"/>
      <c r="C2" s="194" t="s">
        <v>128</v>
      </c>
      <c r="D2" s="194" t="s">
        <v>129</v>
      </c>
      <c r="E2" s="195" t="s">
        <v>1627</v>
      </c>
      <c r="F2" s="194" t="s">
        <v>1628</v>
      </c>
      <c r="G2" s="196" t="s">
        <v>1630</v>
      </c>
      <c r="H2" s="194" t="s">
        <v>130</v>
      </c>
      <c r="I2" s="195" t="s">
        <v>1629</v>
      </c>
      <c r="J2" s="194" t="s">
        <v>32</v>
      </c>
      <c r="K2" s="196" t="s">
        <v>1608</v>
      </c>
      <c r="L2" s="194" t="s">
        <v>1591</v>
      </c>
      <c r="M2" s="197"/>
      <c r="N2" s="13"/>
      <c r="O2" s="13"/>
      <c r="P2" s="13"/>
      <c r="Q2" s="13"/>
      <c r="R2" s="13"/>
      <c r="T2" s="13"/>
      <c r="U2" s="13"/>
      <c r="V2" s="13"/>
      <c r="W2" s="86"/>
      <c r="X2" s="86"/>
      <c r="Y2" s="86"/>
      <c r="Z2" s="86"/>
      <c r="AA2" s="13"/>
      <c r="AB2" s="86"/>
      <c r="AC2" s="86"/>
      <c r="AD2" s="86"/>
    </row>
    <row r="3" spans="1:30" ht="18.75" thickBot="1">
      <c r="A3" s="256" t="s">
        <v>134</v>
      </c>
      <c r="B3" s="120" t="str">
        <f>'[1]3. Simple Calculator'!B4</f>
        <v>Beginning Balance</v>
      </c>
      <c r="C3" s="237">
        <f>'2. EE Data'!F6</f>
        <v>0</v>
      </c>
      <c r="D3" s="238">
        <f>'2. EE Data'!F5</f>
        <v>0</v>
      </c>
      <c r="E3" s="238">
        <f>15*8</f>
        <v>120</v>
      </c>
      <c r="F3" s="238">
        <f>'2. EE Data'!G8</f>
        <v>0</v>
      </c>
      <c r="G3" s="238">
        <f>'2. EE Data'!F7</f>
        <v>0</v>
      </c>
      <c r="H3" s="238">
        <f>'2. EE Data'!G9</f>
        <v>0</v>
      </c>
      <c r="I3" s="238" t="e">
        <f>VLOOKUP('2. EE Data'!B9,'Data Table'!P:Q,2,0)</f>
        <v>#N/A</v>
      </c>
      <c r="J3" s="238"/>
      <c r="K3" s="239"/>
      <c r="L3" s="240">
        <f>'2. EE Data'!F11</f>
        <v>0</v>
      </c>
      <c r="M3" s="362" t="s">
        <v>1613</v>
      </c>
      <c r="N3" s="172" t="s">
        <v>1599</v>
      </c>
      <c r="O3" s="173"/>
      <c r="P3" s="173"/>
      <c r="Q3" s="174"/>
      <c r="R3" s="13"/>
      <c r="S3" s="13"/>
      <c r="T3" s="13"/>
      <c r="U3" s="13"/>
      <c r="V3" s="13"/>
      <c r="W3" s="86"/>
      <c r="X3" s="86"/>
      <c r="Y3" s="86"/>
      <c r="Z3" s="132"/>
      <c r="AA3" s="13"/>
      <c r="AB3" s="133"/>
      <c r="AC3" s="133"/>
      <c r="AD3" s="86"/>
    </row>
    <row r="4" spans="1:30" ht="19.5" thickBot="1">
      <c r="A4" s="168" t="str">
        <f>IF(C3+D3+F3+G3+H3='2. EE Data'!F11,"All Good","Problems")</f>
        <v>All Good</v>
      </c>
      <c r="B4" s="149" t="s">
        <v>1616</v>
      </c>
      <c r="C4" s="275">
        <f>(C3-C285)*-1</f>
        <v>0</v>
      </c>
      <c r="D4" s="238">
        <f>(D3-D285)*-1</f>
        <v>0</v>
      </c>
      <c r="E4" s="238"/>
      <c r="F4" s="238">
        <f>(F3-F285)*-1</f>
        <v>0</v>
      </c>
      <c r="G4" s="238">
        <f>(G3-G285)*-1</f>
        <v>0</v>
      </c>
      <c r="H4" s="238">
        <f>(H3-H285)*-1</f>
        <v>0</v>
      </c>
      <c r="I4" s="238" t="e">
        <f>(I3-I285)*-1</f>
        <v>#N/A</v>
      </c>
      <c r="J4" s="238"/>
      <c r="K4" s="239">
        <f>(K3-K285)*-1</f>
        <v>0</v>
      </c>
      <c r="L4" s="262">
        <f>L3-L285</f>
        <v>0</v>
      </c>
      <c r="M4" s="363"/>
      <c r="N4" s="175">
        <f>L4*C24</f>
        <v>0</v>
      </c>
      <c r="O4" s="176"/>
      <c r="P4" s="176">
        <f>C24*80</f>
        <v>0</v>
      </c>
      <c r="Q4" s="177"/>
      <c r="R4" s="13"/>
      <c r="S4" s="13"/>
      <c r="T4" s="13"/>
      <c r="U4" s="13"/>
      <c r="V4" s="13"/>
      <c r="W4" s="86"/>
      <c r="X4" s="86"/>
      <c r="Y4" s="86"/>
      <c r="Z4" s="132"/>
      <c r="AA4" s="132"/>
      <c r="AB4" s="133"/>
      <c r="AC4" s="133"/>
      <c r="AD4" s="86"/>
    </row>
    <row r="5" spans="1:30" ht="18.75" thickBot="1">
      <c r="A5" s="258" t="s">
        <v>136</v>
      </c>
      <c r="B5" s="267"/>
      <c r="C5" s="268"/>
      <c r="D5" s="268"/>
      <c r="E5" s="268"/>
      <c r="F5" s="268"/>
      <c r="G5" s="268"/>
      <c r="H5" s="268"/>
      <c r="I5" s="268"/>
      <c r="J5" s="268"/>
      <c r="K5" s="268"/>
      <c r="L5" s="269"/>
      <c r="M5" s="136"/>
      <c r="N5" s="178">
        <f>L4*D24</f>
        <v>0</v>
      </c>
      <c r="O5" s="179"/>
      <c r="P5" s="179">
        <f>D24*80</f>
        <v>0</v>
      </c>
      <c r="Q5" s="180"/>
      <c r="R5" s="13"/>
      <c r="S5" s="13"/>
      <c r="T5" s="13"/>
      <c r="U5" s="13"/>
      <c r="V5" s="13"/>
      <c r="W5" s="86"/>
      <c r="X5" s="86"/>
      <c r="Y5" s="86"/>
      <c r="Z5" s="132"/>
      <c r="AA5" s="132"/>
      <c r="AB5" s="133"/>
      <c r="AC5" s="133"/>
      <c r="AD5" s="86"/>
    </row>
    <row r="6" spans="1:30" ht="18.75" thickBot="1">
      <c r="A6" s="259">
        <v>1</v>
      </c>
      <c r="B6" s="270">
        <v>1</v>
      </c>
      <c r="C6" s="135"/>
      <c r="D6" s="135"/>
      <c r="E6" s="135"/>
      <c r="F6" s="135"/>
      <c r="G6" s="135"/>
      <c r="H6" s="135"/>
      <c r="I6" s="135"/>
      <c r="J6" s="135"/>
      <c r="K6" s="135"/>
      <c r="L6" s="134"/>
      <c r="M6" s="261"/>
      <c r="R6" s="13"/>
      <c r="S6" s="13"/>
      <c r="T6" s="13"/>
      <c r="U6" s="13"/>
      <c r="V6" s="13"/>
      <c r="W6" s="86"/>
      <c r="X6" s="86"/>
      <c r="Y6" s="86"/>
      <c r="Z6" s="132"/>
      <c r="AA6" s="132"/>
      <c r="AB6" s="133"/>
      <c r="AC6" s="133"/>
      <c r="AD6" s="86"/>
    </row>
    <row r="7" spans="1:30" ht="18.75" thickBot="1">
      <c r="A7" s="260" t="s">
        <v>137</v>
      </c>
      <c r="B7" s="271"/>
      <c r="C7" s="272"/>
      <c r="D7" s="272"/>
      <c r="E7" s="272"/>
      <c r="F7" s="272"/>
      <c r="G7" s="272"/>
      <c r="H7" s="272"/>
      <c r="I7" s="272"/>
      <c r="J7" s="272"/>
      <c r="K7" s="273"/>
      <c r="L7" s="274"/>
      <c r="M7" s="134"/>
      <c r="N7" s="119"/>
      <c r="O7" s="119"/>
      <c r="P7" s="119"/>
      <c r="Q7" s="13"/>
      <c r="R7" s="13"/>
      <c r="S7" s="13"/>
      <c r="T7" s="13"/>
      <c r="U7" s="13"/>
      <c r="V7" s="13"/>
      <c r="W7" s="86"/>
      <c r="X7" s="86"/>
      <c r="Y7" s="86"/>
      <c r="Z7" s="132"/>
      <c r="AA7" s="132"/>
      <c r="AB7" s="133"/>
      <c r="AC7" s="133"/>
      <c r="AD7" s="86"/>
    </row>
    <row r="8" spans="1:30" ht="23.1" customHeight="1" thickBot="1">
      <c r="A8" s="202" t="s">
        <v>140</v>
      </c>
      <c r="B8" s="263"/>
      <c r="C8" s="264" t="s">
        <v>102</v>
      </c>
      <c r="D8" s="265" t="s">
        <v>107</v>
      </c>
      <c r="E8" s="265" t="s">
        <v>81</v>
      </c>
      <c r="F8" s="265" t="s">
        <v>111</v>
      </c>
      <c r="G8" s="265" t="s">
        <v>90</v>
      </c>
      <c r="H8" s="265" t="s">
        <v>76</v>
      </c>
      <c r="I8" s="265" t="s">
        <v>1592</v>
      </c>
      <c r="J8" s="265" t="s">
        <v>118</v>
      </c>
      <c r="K8" s="266" t="s">
        <v>85</v>
      </c>
      <c r="L8" s="266" t="s">
        <v>139</v>
      </c>
      <c r="M8" s="198"/>
      <c r="N8" s="119"/>
      <c r="O8" s="119"/>
      <c r="P8" s="119"/>
      <c r="Q8" s="13"/>
      <c r="R8" s="13"/>
      <c r="S8" s="13"/>
      <c r="T8" s="137"/>
      <c r="U8" s="13"/>
      <c r="V8" s="13"/>
      <c r="W8" s="86"/>
      <c r="X8" s="86"/>
      <c r="Y8" s="86"/>
      <c r="Z8" s="132"/>
      <c r="AA8" s="132"/>
      <c r="AB8" s="133"/>
      <c r="AC8" s="133"/>
      <c r="AD8" s="86"/>
    </row>
    <row r="9" spans="1:30" ht="18">
      <c r="A9" s="183" t="e">
        <f>VLOOKUP(B8,'Data Table'!$F:$J,2,0)</f>
        <v>#N/A</v>
      </c>
      <c r="B9" s="138" t="e">
        <f>TEXT(A9,"dddd")</f>
        <v>#N/A</v>
      </c>
      <c r="C9" s="245"/>
      <c r="D9" s="246"/>
      <c r="E9" s="247">
        <f>IF($A$6=1,IFERROR(VLOOKUP(A9,'Data Table'!A:B,2,0),0),0)</f>
        <v>0</v>
      </c>
      <c r="F9" s="246"/>
      <c r="G9" s="246"/>
      <c r="H9" s="246"/>
      <c r="I9" s="246"/>
      <c r="J9" s="245"/>
      <c r="K9" s="248"/>
      <c r="L9" s="139">
        <f t="shared" ref="L9:L22" si="0">SUM(C9:K9)</f>
        <v>0</v>
      </c>
      <c r="M9" s="199">
        <f t="shared" ref="M9:M22" si="1">IF(L9&gt;8,"Error",0)</f>
        <v>0</v>
      </c>
      <c r="N9" s="119"/>
      <c r="O9" s="119"/>
      <c r="P9" s="119"/>
      <c r="Q9" s="13"/>
      <c r="R9" s="13"/>
      <c r="S9" s="13"/>
      <c r="T9" s="137"/>
      <c r="U9" s="13"/>
      <c r="V9" s="13"/>
      <c r="W9" s="86"/>
      <c r="X9" s="86"/>
      <c r="Y9" s="86"/>
      <c r="Z9" s="132"/>
      <c r="AA9" s="132"/>
      <c r="AB9" s="133"/>
      <c r="AC9" s="133"/>
      <c r="AD9" s="86"/>
    </row>
    <row r="10" spans="1:30" ht="18">
      <c r="A10" s="140" t="e">
        <f>A9+1</f>
        <v>#N/A</v>
      </c>
      <c r="B10" s="141" t="e">
        <f>TEXT(A10,"dddd")</f>
        <v>#N/A</v>
      </c>
      <c r="C10" s="203"/>
      <c r="D10" s="204"/>
      <c r="E10" s="203"/>
      <c r="F10" s="204"/>
      <c r="G10" s="204"/>
      <c r="H10" s="204"/>
      <c r="I10" s="204"/>
      <c r="J10" s="203"/>
      <c r="K10" s="205"/>
      <c r="L10" s="139">
        <f t="shared" si="0"/>
        <v>0</v>
      </c>
      <c r="M10" s="200">
        <f t="shared" si="1"/>
        <v>0</v>
      </c>
      <c r="N10" s="119"/>
      <c r="O10" s="119"/>
      <c r="P10" s="119"/>
      <c r="Q10" s="13"/>
      <c r="R10" s="13"/>
      <c r="S10" s="13"/>
      <c r="T10" s="137"/>
      <c r="U10" s="13"/>
      <c r="V10" s="13"/>
      <c r="W10" s="86"/>
      <c r="X10" s="86"/>
      <c r="Y10" s="86"/>
      <c r="Z10" s="132"/>
      <c r="AA10" s="132"/>
      <c r="AB10" s="133"/>
      <c r="AC10" s="133"/>
      <c r="AD10" s="86"/>
    </row>
    <row r="11" spans="1:30" ht="18">
      <c r="A11" s="140" t="e">
        <f t="shared" ref="A11:A18" si="2">A10+1</f>
        <v>#N/A</v>
      </c>
      <c r="B11" s="141" t="e">
        <f t="shared" ref="B11:B22" si="3">TEXT(A11,"dddd")</f>
        <v>#N/A</v>
      </c>
      <c r="C11" s="203"/>
      <c r="D11" s="204"/>
      <c r="E11" s="203">
        <f>IF($A$6=1,IFERROR(VLOOKUP(A11,'Data Table'!A:B,2,0),0),0)</f>
        <v>0</v>
      </c>
      <c r="F11" s="204"/>
      <c r="G11" s="204"/>
      <c r="H11" s="204"/>
      <c r="I11" s="204"/>
      <c r="J11" s="203"/>
      <c r="K11" s="205"/>
      <c r="L11" s="139">
        <f t="shared" si="0"/>
        <v>0</v>
      </c>
      <c r="M11" s="200">
        <f t="shared" si="1"/>
        <v>0</v>
      </c>
      <c r="N11" s="119"/>
      <c r="O11" s="123"/>
      <c r="P11" s="119"/>
      <c r="Q11" s="13"/>
      <c r="R11" s="13"/>
      <c r="S11" s="13"/>
      <c r="T11" s="137"/>
      <c r="U11" s="13"/>
      <c r="V11" s="13"/>
      <c r="W11" s="86"/>
      <c r="X11" s="86"/>
      <c r="Y11" s="86"/>
      <c r="Z11" s="132"/>
      <c r="AA11" s="132"/>
      <c r="AB11" s="133"/>
      <c r="AC11" s="133"/>
      <c r="AD11" s="86"/>
    </row>
    <row r="12" spans="1:30" ht="18">
      <c r="A12" s="140" t="e">
        <f t="shared" si="2"/>
        <v>#N/A</v>
      </c>
      <c r="B12" s="141" t="e">
        <f t="shared" si="3"/>
        <v>#N/A</v>
      </c>
      <c r="C12" s="203"/>
      <c r="D12" s="203"/>
      <c r="E12" s="203">
        <f>IF($A$6=1,IFERROR(VLOOKUP(A12,'Data Table'!A:B,2,0),0),0)</f>
        <v>0</v>
      </c>
      <c r="F12" s="203"/>
      <c r="G12" s="203"/>
      <c r="H12" s="203"/>
      <c r="I12" s="203"/>
      <c r="J12" s="203"/>
      <c r="K12" s="206"/>
      <c r="L12" s="139">
        <f t="shared" si="0"/>
        <v>0</v>
      </c>
      <c r="M12" s="200">
        <f t="shared" si="1"/>
        <v>0</v>
      </c>
      <c r="N12" s="119"/>
      <c r="O12" s="119"/>
      <c r="P12" s="119"/>
      <c r="Q12" s="13"/>
      <c r="R12" s="13"/>
      <c r="S12" s="13"/>
      <c r="T12" s="137"/>
      <c r="U12" s="13"/>
      <c r="V12" s="13"/>
      <c r="W12" s="86"/>
      <c r="X12" s="86"/>
      <c r="Y12" s="86"/>
      <c r="Z12" s="132"/>
      <c r="AA12" s="132"/>
      <c r="AB12" s="133"/>
      <c r="AC12" s="133"/>
      <c r="AD12" s="86"/>
    </row>
    <row r="13" spans="1:30" ht="18">
      <c r="A13" s="140" t="e">
        <f t="shared" si="2"/>
        <v>#N/A</v>
      </c>
      <c r="B13" s="142" t="e">
        <f t="shared" si="3"/>
        <v>#N/A</v>
      </c>
      <c r="C13" s="203"/>
      <c r="D13" s="203"/>
      <c r="E13" s="203">
        <f>IF($A$6=1,IFERROR(VLOOKUP(A13,'Data Table'!A:B,2,0),0),0)</f>
        <v>0</v>
      </c>
      <c r="F13" s="203"/>
      <c r="G13" s="203"/>
      <c r="H13" s="203"/>
      <c r="I13" s="203"/>
      <c r="J13" s="203"/>
      <c r="K13" s="206"/>
      <c r="L13" s="139">
        <f t="shared" si="0"/>
        <v>0</v>
      </c>
      <c r="M13" s="200">
        <f t="shared" si="1"/>
        <v>0</v>
      </c>
      <c r="N13" s="123"/>
      <c r="O13" s="119"/>
      <c r="P13" s="119"/>
      <c r="Q13" s="13"/>
      <c r="R13" s="13"/>
      <c r="S13" s="13"/>
      <c r="T13" s="137"/>
      <c r="U13" s="13"/>
      <c r="V13" s="13"/>
      <c r="W13" s="86"/>
      <c r="X13" s="86"/>
      <c r="Y13" s="86"/>
      <c r="Z13" s="132"/>
      <c r="AA13" s="132"/>
      <c r="AB13" s="133"/>
      <c r="AC13" s="133"/>
      <c r="AD13" s="86"/>
    </row>
    <row r="14" spans="1:30" ht="18">
      <c r="A14" s="140" t="e">
        <f t="shared" si="2"/>
        <v>#N/A</v>
      </c>
      <c r="B14" s="142" t="e">
        <f t="shared" si="3"/>
        <v>#N/A</v>
      </c>
      <c r="C14" s="203"/>
      <c r="D14" s="203"/>
      <c r="E14" s="203">
        <f>IF($A$6=1,IFERROR(VLOOKUP(A14,'Data Table'!A:B,2,0),0),0)</f>
        <v>0</v>
      </c>
      <c r="F14" s="203"/>
      <c r="G14" s="203"/>
      <c r="H14" s="203"/>
      <c r="I14" s="203"/>
      <c r="J14" s="203"/>
      <c r="K14" s="206"/>
      <c r="L14" s="139">
        <f t="shared" si="0"/>
        <v>0</v>
      </c>
      <c r="M14" s="200">
        <f t="shared" si="1"/>
        <v>0</v>
      </c>
      <c r="N14" s="119"/>
      <c r="O14" s="119"/>
      <c r="P14" s="119"/>
      <c r="Q14" s="13"/>
      <c r="R14" s="13"/>
      <c r="S14" s="13"/>
      <c r="T14" s="137"/>
      <c r="U14" s="13"/>
      <c r="V14" s="13"/>
      <c r="W14" s="86"/>
      <c r="X14" s="86"/>
      <c r="Y14" s="86"/>
      <c r="Z14" s="132"/>
      <c r="AA14" s="132"/>
      <c r="AB14" s="133"/>
      <c r="AC14" s="133"/>
      <c r="AD14" s="86"/>
    </row>
    <row r="15" spans="1:30" ht="18">
      <c r="A15" s="140" t="e">
        <f t="shared" si="2"/>
        <v>#N/A</v>
      </c>
      <c r="B15" s="142" t="e">
        <f t="shared" si="3"/>
        <v>#N/A</v>
      </c>
      <c r="C15" s="247"/>
      <c r="D15" s="247"/>
      <c r="E15" s="247">
        <f>IF($A$6=1,IFERROR(VLOOKUP(A15,'Data Table'!A:B,2,0),0),0)</f>
        <v>0</v>
      </c>
      <c r="F15" s="247"/>
      <c r="G15" s="247"/>
      <c r="H15" s="247"/>
      <c r="I15" s="247"/>
      <c r="J15" s="247"/>
      <c r="K15" s="249"/>
      <c r="L15" s="139">
        <f t="shared" si="0"/>
        <v>0</v>
      </c>
      <c r="M15" s="200">
        <f t="shared" si="1"/>
        <v>0</v>
      </c>
      <c r="N15" s="119"/>
      <c r="O15" s="119"/>
      <c r="P15" s="119"/>
      <c r="Q15" s="13"/>
      <c r="R15" s="13"/>
      <c r="S15" s="13"/>
      <c r="T15" s="13"/>
      <c r="U15" s="13"/>
      <c r="V15" s="13"/>
      <c r="W15" s="86"/>
      <c r="X15" s="86"/>
      <c r="Y15" s="86"/>
      <c r="Z15" s="132"/>
      <c r="AA15" s="132"/>
      <c r="AB15" s="133"/>
      <c r="AC15" s="133"/>
      <c r="AD15" s="86"/>
    </row>
    <row r="16" spans="1:30" ht="18">
      <c r="A16" s="140" t="e">
        <f t="shared" si="2"/>
        <v>#N/A</v>
      </c>
      <c r="B16" s="142" t="e">
        <f t="shared" si="3"/>
        <v>#N/A</v>
      </c>
      <c r="C16" s="247"/>
      <c r="D16" s="247"/>
      <c r="E16" s="247">
        <f>IF($A$6=1,IFERROR(VLOOKUP(A16,'Data Table'!A:B,2,0),0),0)</f>
        <v>0</v>
      </c>
      <c r="F16" s="247"/>
      <c r="G16" s="247"/>
      <c r="H16" s="247"/>
      <c r="I16" s="247"/>
      <c r="J16" s="247"/>
      <c r="K16" s="249"/>
      <c r="L16" s="139">
        <f t="shared" si="0"/>
        <v>0</v>
      </c>
      <c r="M16" s="200">
        <f t="shared" si="1"/>
        <v>0</v>
      </c>
      <c r="N16" s="119"/>
      <c r="O16" s="119"/>
      <c r="P16" s="119"/>
      <c r="Q16" s="13"/>
      <c r="R16" s="13"/>
      <c r="S16" s="13"/>
      <c r="T16" s="13"/>
      <c r="U16" s="13"/>
      <c r="V16" s="13"/>
      <c r="W16" s="86"/>
      <c r="X16" s="86"/>
      <c r="Y16" s="86"/>
      <c r="Z16" s="132"/>
      <c r="AA16" s="132"/>
      <c r="AB16" s="133"/>
      <c r="AC16" s="133"/>
      <c r="AD16" s="86"/>
    </row>
    <row r="17" spans="1:30" ht="18">
      <c r="A17" s="140" t="e">
        <f t="shared" si="2"/>
        <v>#N/A</v>
      </c>
      <c r="B17" s="121" t="e">
        <f t="shared" si="3"/>
        <v>#N/A</v>
      </c>
      <c r="C17" s="203"/>
      <c r="D17" s="203"/>
      <c r="E17" s="203">
        <f>IF($A$6=1,IFERROR(VLOOKUP(A17,'Data Table'!A:B,2,0),0),0)</f>
        <v>0</v>
      </c>
      <c r="F17" s="203"/>
      <c r="G17" s="203"/>
      <c r="H17" s="203"/>
      <c r="I17" s="203"/>
      <c r="J17" s="203"/>
      <c r="K17" s="206"/>
      <c r="L17" s="139">
        <f t="shared" si="0"/>
        <v>0</v>
      </c>
      <c r="M17" s="200">
        <f t="shared" si="1"/>
        <v>0</v>
      </c>
      <c r="N17" s="119"/>
      <c r="O17" s="119"/>
      <c r="P17" s="119"/>
      <c r="Q17" s="13"/>
      <c r="R17" s="13"/>
      <c r="S17" s="13"/>
      <c r="T17" s="13"/>
      <c r="U17" s="13"/>
      <c r="V17" s="13"/>
      <c r="W17" s="86"/>
      <c r="X17" s="86"/>
      <c r="Y17" s="86"/>
      <c r="Z17" s="132"/>
      <c r="AA17" s="132"/>
      <c r="AB17" s="133"/>
      <c r="AC17" s="133"/>
      <c r="AD17" s="86"/>
    </row>
    <row r="18" spans="1:30" ht="18">
      <c r="A18" s="140" t="e">
        <f t="shared" si="2"/>
        <v>#N/A</v>
      </c>
      <c r="B18" s="121" t="e">
        <f t="shared" si="3"/>
        <v>#N/A</v>
      </c>
      <c r="C18" s="203"/>
      <c r="D18" s="203"/>
      <c r="E18" s="203">
        <f>IF($A$6=1,IFERROR(VLOOKUP(A18,'Data Table'!A:B,2,0),0),0)</f>
        <v>0</v>
      </c>
      <c r="F18" s="203"/>
      <c r="G18" s="203"/>
      <c r="H18" s="203"/>
      <c r="I18" s="203"/>
      <c r="J18" s="203"/>
      <c r="K18" s="206"/>
      <c r="L18" s="139">
        <f t="shared" si="0"/>
        <v>0</v>
      </c>
      <c r="M18" s="200">
        <f t="shared" si="1"/>
        <v>0</v>
      </c>
      <c r="N18" s="119"/>
      <c r="O18" s="119"/>
      <c r="P18" s="119"/>
      <c r="Q18" s="143"/>
      <c r="R18" s="13"/>
      <c r="S18" s="13"/>
      <c r="T18" s="13"/>
      <c r="U18" s="13"/>
      <c r="V18" s="13"/>
      <c r="W18" s="86"/>
      <c r="X18" s="86"/>
      <c r="Y18" s="86"/>
      <c r="Z18" s="132"/>
      <c r="AA18" s="132"/>
      <c r="AB18" s="133"/>
      <c r="AC18" s="133"/>
      <c r="AD18" s="86"/>
    </row>
    <row r="19" spans="1:30" ht="18">
      <c r="A19" s="140" t="e">
        <f t="shared" ref="A19:A21" si="4">A18+1</f>
        <v>#N/A</v>
      </c>
      <c r="B19" s="121" t="e">
        <f t="shared" si="3"/>
        <v>#N/A</v>
      </c>
      <c r="C19" s="203"/>
      <c r="D19" s="203"/>
      <c r="E19" s="203">
        <f>IF($A$6=1,IFERROR(VLOOKUP(A19,'Data Table'!A:B,2,0),0),0)</f>
        <v>0</v>
      </c>
      <c r="F19" s="203"/>
      <c r="G19" s="203"/>
      <c r="H19" s="203"/>
      <c r="I19" s="203"/>
      <c r="J19" s="203"/>
      <c r="K19" s="206"/>
      <c r="L19" s="139">
        <f t="shared" si="0"/>
        <v>0</v>
      </c>
      <c r="M19" s="200">
        <f t="shared" si="1"/>
        <v>0</v>
      </c>
      <c r="N19" s="119"/>
      <c r="O19" s="119"/>
      <c r="P19" s="119"/>
      <c r="Q19" s="13"/>
      <c r="R19" s="13"/>
      <c r="S19" s="13"/>
      <c r="T19" s="13"/>
      <c r="U19" s="13"/>
      <c r="V19" s="13"/>
      <c r="W19" s="86"/>
      <c r="X19" s="86"/>
      <c r="Y19" s="86"/>
      <c r="Z19" s="132"/>
      <c r="AA19" s="132"/>
      <c r="AB19" s="133"/>
      <c r="AC19" s="133"/>
      <c r="AD19" s="86"/>
    </row>
    <row r="20" spans="1:30" ht="18">
      <c r="A20" s="140" t="e">
        <f t="shared" si="4"/>
        <v>#N/A</v>
      </c>
      <c r="B20" s="121" t="e">
        <f t="shared" si="3"/>
        <v>#N/A</v>
      </c>
      <c r="C20" s="203"/>
      <c r="D20" s="203"/>
      <c r="E20" s="203">
        <f>IF($A$6=1,IFERROR(VLOOKUP(A20,'Data Table'!A:B,2,0),0),0)</f>
        <v>0</v>
      </c>
      <c r="F20" s="203"/>
      <c r="G20" s="203"/>
      <c r="H20" s="203"/>
      <c r="I20" s="203"/>
      <c r="J20" s="203"/>
      <c r="K20" s="206"/>
      <c r="L20" s="139">
        <f t="shared" si="0"/>
        <v>0</v>
      </c>
      <c r="M20" s="200">
        <f t="shared" si="1"/>
        <v>0</v>
      </c>
      <c r="N20" s="119"/>
      <c r="O20" s="119"/>
      <c r="P20" s="119"/>
      <c r="Q20" s="13"/>
      <c r="R20" s="13"/>
      <c r="S20" s="13"/>
      <c r="T20" s="13"/>
      <c r="U20" s="13"/>
      <c r="V20" s="13"/>
      <c r="W20" s="86"/>
      <c r="X20" s="86"/>
      <c r="Y20" s="86"/>
      <c r="Z20" s="132"/>
      <c r="AA20" s="132"/>
      <c r="AB20" s="133"/>
      <c r="AC20" s="133"/>
      <c r="AD20" s="86"/>
    </row>
    <row r="21" spans="1:30" ht="18">
      <c r="A21" s="140" t="e">
        <f t="shared" si="4"/>
        <v>#N/A</v>
      </c>
      <c r="B21" s="121" t="e">
        <f t="shared" si="3"/>
        <v>#N/A</v>
      </c>
      <c r="C21" s="203"/>
      <c r="D21" s="203"/>
      <c r="E21" s="203">
        <f>IF($A$6=1,IFERROR(VLOOKUP(A21,'Data Table'!A:B,2,0),0),0)</f>
        <v>0</v>
      </c>
      <c r="F21" s="203"/>
      <c r="G21" s="203"/>
      <c r="H21" s="203"/>
      <c r="I21" s="203"/>
      <c r="J21" s="203"/>
      <c r="K21" s="206"/>
      <c r="L21" s="139">
        <f t="shared" si="0"/>
        <v>0</v>
      </c>
      <c r="M21" s="200">
        <f t="shared" si="1"/>
        <v>0</v>
      </c>
      <c r="N21" s="118"/>
      <c r="O21" s="118"/>
      <c r="P21" s="119"/>
      <c r="U21" s="13"/>
      <c r="V21" s="13"/>
      <c r="W21" s="86"/>
      <c r="X21" s="86"/>
      <c r="Y21" s="86"/>
      <c r="Z21" s="132"/>
      <c r="AA21" s="132"/>
      <c r="AB21" s="133"/>
      <c r="AC21" s="133"/>
      <c r="AD21" s="86"/>
    </row>
    <row r="22" spans="1:30" ht="18.75" thickBot="1">
      <c r="A22" s="144" t="e">
        <f t="shared" ref="A22" si="5">A21+1</f>
        <v>#N/A</v>
      </c>
      <c r="B22" s="122" t="e">
        <f t="shared" si="3"/>
        <v>#N/A</v>
      </c>
      <c r="C22" s="250"/>
      <c r="D22" s="250"/>
      <c r="E22" s="247">
        <f>IF($A$6=1,IFERROR(VLOOKUP(A22,'Data Table'!A:B,2,0),0),0)</f>
        <v>0</v>
      </c>
      <c r="F22" s="250"/>
      <c r="G22" s="250"/>
      <c r="H22" s="250"/>
      <c r="I22" s="250"/>
      <c r="J22" s="250"/>
      <c r="K22" s="251"/>
      <c r="L22" s="139">
        <f t="shared" si="0"/>
        <v>0</v>
      </c>
      <c r="M22" s="200">
        <f t="shared" si="1"/>
        <v>0</v>
      </c>
      <c r="N22" s="118"/>
      <c r="O22" s="118"/>
      <c r="P22" s="119"/>
      <c r="U22" s="13"/>
      <c r="V22" s="13"/>
      <c r="W22" s="86"/>
      <c r="X22" s="86"/>
      <c r="Y22" s="86"/>
      <c r="Z22" s="132"/>
      <c r="AA22" s="132"/>
      <c r="AB22" s="133"/>
      <c r="AC22" s="133"/>
      <c r="AD22" s="86"/>
    </row>
    <row r="23" spans="1:30" ht="18">
      <c r="A23" s="145" t="s">
        <v>140</v>
      </c>
      <c r="B23" s="146" t="s">
        <v>141</v>
      </c>
      <c r="C23" s="147">
        <f>SUM(C9:C22)</f>
        <v>0</v>
      </c>
      <c r="D23" s="131">
        <f t="shared" ref="D23:K23" si="6">SUM(D9:D22)</f>
        <v>0</v>
      </c>
      <c r="E23" s="131">
        <f>SUM(E9:E22)</f>
        <v>0</v>
      </c>
      <c r="F23" s="131">
        <f t="shared" si="6"/>
        <v>0</v>
      </c>
      <c r="G23" s="131">
        <f t="shared" si="6"/>
        <v>0</v>
      </c>
      <c r="H23" s="131">
        <f t="shared" si="6"/>
        <v>0</v>
      </c>
      <c r="I23" s="131">
        <f t="shared" si="6"/>
        <v>0</v>
      </c>
      <c r="J23" s="131">
        <f>SUM(J9:J22)</f>
        <v>0</v>
      </c>
      <c r="K23" s="148">
        <f t="shared" si="6"/>
        <v>0</v>
      </c>
      <c r="L23" s="149">
        <f>SUM(L9:L22)-K23</f>
        <v>0</v>
      </c>
      <c r="M23" s="200">
        <f>IF(L23&gt;80,"ERROR",0)</f>
        <v>0</v>
      </c>
      <c r="N23" s="118"/>
      <c r="O23" s="118"/>
      <c r="P23" s="119"/>
      <c r="U23" s="13"/>
      <c r="V23" s="13"/>
      <c r="W23" s="86"/>
      <c r="X23" s="86"/>
      <c r="Y23" s="86"/>
      <c r="Z23" s="132"/>
      <c r="AA23" s="132"/>
      <c r="AB23" s="133"/>
      <c r="AC23" s="133"/>
      <c r="AD23" s="86"/>
    </row>
    <row r="24" spans="1:30" ht="18.75" thickBot="1">
      <c r="A24" s="145"/>
      <c r="B24" s="146" t="s">
        <v>142</v>
      </c>
      <c r="C24" s="181">
        <f>'2. EE Data'!F16</f>
        <v>0</v>
      </c>
      <c r="D24" s="182">
        <f>'2. EE Data'!F15</f>
        <v>0</v>
      </c>
      <c r="E24" s="150"/>
      <c r="F24" s="150"/>
      <c r="G24" s="150"/>
      <c r="H24" s="150"/>
      <c r="I24" s="150"/>
      <c r="J24" s="150"/>
      <c r="K24" s="151"/>
      <c r="L24" s="152"/>
      <c r="M24" s="200"/>
      <c r="N24" s="118"/>
      <c r="O24" s="118"/>
      <c r="P24" s="119"/>
      <c r="Q24" s="13"/>
      <c r="R24" s="13"/>
      <c r="S24" s="13"/>
      <c r="T24" s="13"/>
      <c r="U24" s="13"/>
      <c r="V24" s="13"/>
      <c r="W24" s="86"/>
      <c r="X24" s="86"/>
      <c r="Y24" s="86"/>
      <c r="Z24" s="132"/>
      <c r="AA24" s="132"/>
      <c r="AB24" s="133"/>
      <c r="AC24" s="133"/>
      <c r="AD24" s="86"/>
    </row>
    <row r="25" spans="1:30" ht="18.75" thickBot="1">
      <c r="A25" s="153">
        <f>B8</f>
        <v>0</v>
      </c>
      <c r="B25" s="154" t="s">
        <v>143</v>
      </c>
      <c r="C25" s="155">
        <f>$C$3-C23+(L23*C24)</f>
        <v>0</v>
      </c>
      <c r="D25" s="156">
        <f>$D$3-D23+(L23*D24)</f>
        <v>0</v>
      </c>
      <c r="E25" s="157"/>
      <c r="F25" s="156">
        <f>$F$3-F23</f>
        <v>0</v>
      </c>
      <c r="G25" s="156">
        <f>$G$3-G23</f>
        <v>0</v>
      </c>
      <c r="H25" s="157">
        <f>$H$3-H23</f>
        <v>0</v>
      </c>
      <c r="I25" s="157" t="e">
        <f>$I$3-I23</f>
        <v>#N/A</v>
      </c>
      <c r="J25" s="157"/>
      <c r="K25" s="158"/>
      <c r="L25" s="243"/>
      <c r="M25" s="200"/>
      <c r="N25" s="118"/>
      <c r="O25" s="118"/>
      <c r="P25" s="119"/>
      <c r="Q25" s="13"/>
      <c r="R25" s="13"/>
      <c r="S25" s="13"/>
      <c r="T25" s="13"/>
      <c r="U25" s="159"/>
      <c r="V25" s="13"/>
      <c r="W25" s="86"/>
      <c r="X25" s="86"/>
      <c r="Y25" s="86"/>
      <c r="Z25" s="132"/>
      <c r="AA25" s="132"/>
      <c r="AB25" s="133"/>
      <c r="AC25" s="133"/>
      <c r="AD25" s="86"/>
    </row>
    <row r="26" spans="1:30" ht="33.6" customHeight="1" thickBot="1">
      <c r="A26" s="160" t="s">
        <v>140</v>
      </c>
      <c r="B26" s="161">
        <f>IF(B8=26,1,B8+1)</f>
        <v>1</v>
      </c>
      <c r="C26" s="184" t="s">
        <v>102</v>
      </c>
      <c r="D26" s="185" t="s">
        <v>107</v>
      </c>
      <c r="E26" s="185" t="s">
        <v>81</v>
      </c>
      <c r="F26" s="185" t="s">
        <v>111</v>
      </c>
      <c r="G26" s="185" t="s">
        <v>90</v>
      </c>
      <c r="H26" s="185" t="s">
        <v>76</v>
      </c>
      <c r="I26" s="185" t="s">
        <v>1592</v>
      </c>
      <c r="J26" s="185" t="s">
        <v>118</v>
      </c>
      <c r="K26" s="186" t="s">
        <v>85</v>
      </c>
      <c r="L26" s="186" t="s">
        <v>139</v>
      </c>
      <c r="M26" s="198"/>
      <c r="N26" s="119"/>
      <c r="O26" s="119"/>
      <c r="P26" s="119"/>
      <c r="Q26" s="13"/>
      <c r="R26" s="13"/>
      <c r="S26" s="13"/>
      <c r="T26" s="13"/>
      <c r="U26" s="13"/>
      <c r="V26" s="13"/>
      <c r="W26" s="86"/>
      <c r="X26" s="86"/>
      <c r="Y26" s="86"/>
      <c r="Z26" s="132"/>
      <c r="AA26" s="132"/>
      <c r="AB26" s="133"/>
      <c r="AC26" s="133"/>
      <c r="AD26" s="86"/>
    </row>
    <row r="27" spans="1:30" ht="18">
      <c r="A27" s="183">
        <f>VLOOKUP(B26,'Data Table'!$F:$J,2,0)</f>
        <v>45284</v>
      </c>
      <c r="B27" s="162" t="str">
        <f>TEXT(A27,"dddd")</f>
        <v>Sunday</v>
      </c>
      <c r="C27" s="253"/>
      <c r="D27" s="245"/>
      <c r="E27" s="247">
        <f>IF($A$6=1,IFERROR(VLOOKUP(A27,'Data Table'!A:B,2,0),0),0)</f>
        <v>0</v>
      </c>
      <c r="F27" s="246"/>
      <c r="G27" s="246"/>
      <c r="H27" s="246"/>
      <c r="I27" s="246"/>
      <c r="J27" s="246"/>
      <c r="K27" s="248"/>
      <c r="L27" s="139">
        <f t="shared" ref="L27:L40" si="7">SUM(C27:K27)</f>
        <v>0</v>
      </c>
      <c r="M27" s="200">
        <f t="shared" ref="M27:M40" si="8">IF(L27&gt;8,"Error",0)</f>
        <v>0</v>
      </c>
      <c r="N27" s="119"/>
      <c r="O27" s="119"/>
      <c r="P27" s="119"/>
      <c r="Q27" s="13"/>
      <c r="R27" s="13"/>
      <c r="S27" s="13"/>
      <c r="T27" s="13"/>
      <c r="U27" s="13"/>
      <c r="V27" s="13"/>
      <c r="W27" s="86"/>
      <c r="X27" s="86"/>
      <c r="Y27" s="86"/>
      <c r="Z27" s="132"/>
      <c r="AA27" s="132"/>
      <c r="AB27" s="133"/>
      <c r="AC27" s="133"/>
      <c r="AD27" s="86"/>
    </row>
    <row r="28" spans="1:30" ht="18">
      <c r="A28" s="140">
        <f>A27+1</f>
        <v>45285</v>
      </c>
      <c r="B28" s="163" t="str">
        <f t="shared" ref="B28:B40" si="9">TEXT(A28,"dddd")</f>
        <v>Monday</v>
      </c>
      <c r="C28" s="207"/>
      <c r="D28" s="203"/>
      <c r="E28" s="203">
        <f>IF($A$6=1,IFERROR(VLOOKUP(A28,'Data Table'!A:B,2,0),0),0)</f>
        <v>0</v>
      </c>
      <c r="F28" s="204"/>
      <c r="G28" s="204"/>
      <c r="H28" s="204"/>
      <c r="I28" s="204"/>
      <c r="J28" s="204"/>
      <c r="K28" s="205"/>
      <c r="L28" s="139">
        <f t="shared" si="7"/>
        <v>0</v>
      </c>
      <c r="M28" s="200">
        <f t="shared" si="8"/>
        <v>0</v>
      </c>
      <c r="N28" s="119"/>
      <c r="O28" s="119"/>
      <c r="P28" s="119"/>
      <c r="Q28" s="13"/>
      <c r="R28" s="13"/>
      <c r="S28" s="13"/>
      <c r="T28" s="13"/>
      <c r="U28" s="13"/>
      <c r="V28" s="13"/>
      <c r="W28" s="86"/>
      <c r="X28" s="86"/>
      <c r="Y28" s="86"/>
      <c r="Z28" s="132"/>
      <c r="AA28" s="132"/>
      <c r="AB28" s="133"/>
      <c r="AC28" s="133"/>
      <c r="AD28" s="86"/>
    </row>
    <row r="29" spans="1:30" ht="18">
      <c r="A29" s="140">
        <f t="shared" ref="A29:A40" si="10">A28+1</f>
        <v>45286</v>
      </c>
      <c r="B29" s="163" t="str">
        <f t="shared" si="9"/>
        <v>Tuesday</v>
      </c>
      <c r="C29" s="207"/>
      <c r="D29" s="203"/>
      <c r="E29" s="203">
        <f>IF($A$6=1,IFERROR(VLOOKUP(A29,'Data Table'!A:B,2,0),0),0)</f>
        <v>0</v>
      </c>
      <c r="F29" s="204"/>
      <c r="G29" s="204"/>
      <c r="H29" s="204"/>
      <c r="I29" s="204"/>
      <c r="J29" s="204"/>
      <c r="K29" s="205"/>
      <c r="L29" s="139">
        <f t="shared" si="7"/>
        <v>0</v>
      </c>
      <c r="M29" s="200">
        <f t="shared" si="8"/>
        <v>0</v>
      </c>
      <c r="N29" s="119"/>
      <c r="O29" s="119"/>
      <c r="P29" s="119"/>
      <c r="Q29" s="13"/>
      <c r="R29" s="13"/>
      <c r="S29" s="13"/>
      <c r="T29" s="13"/>
      <c r="U29" s="13"/>
      <c r="V29" s="13"/>
      <c r="W29" s="86"/>
      <c r="X29" s="86"/>
      <c r="Y29" s="86"/>
      <c r="Z29" s="132"/>
      <c r="AA29" s="132"/>
      <c r="AB29" s="133"/>
      <c r="AC29" s="133"/>
      <c r="AD29" s="86"/>
    </row>
    <row r="30" spans="1:30" ht="18">
      <c r="A30" s="140">
        <f t="shared" si="10"/>
        <v>45287</v>
      </c>
      <c r="B30" s="163" t="str">
        <f t="shared" si="9"/>
        <v>Wednesday</v>
      </c>
      <c r="C30" s="207"/>
      <c r="D30" s="203"/>
      <c r="E30" s="203">
        <f>IF($A$6=1,IFERROR(VLOOKUP(A30,'Data Table'!A:B,2,0),0),0)</f>
        <v>0</v>
      </c>
      <c r="F30" s="203"/>
      <c r="G30" s="203"/>
      <c r="H30" s="203"/>
      <c r="I30" s="203"/>
      <c r="J30" s="203"/>
      <c r="K30" s="206"/>
      <c r="L30" s="139">
        <f t="shared" si="7"/>
        <v>0</v>
      </c>
      <c r="M30" s="200">
        <f t="shared" si="8"/>
        <v>0</v>
      </c>
      <c r="N30" s="119"/>
      <c r="O30" s="119"/>
      <c r="P30" s="119"/>
      <c r="Q30" s="13"/>
      <c r="R30" s="13"/>
      <c r="S30" s="13"/>
      <c r="T30" s="13"/>
      <c r="U30" s="13"/>
      <c r="V30" s="13"/>
      <c r="W30" s="86"/>
      <c r="X30" s="86"/>
      <c r="Y30" s="86"/>
      <c r="Z30" s="132"/>
      <c r="AA30" s="132"/>
      <c r="AB30" s="133"/>
      <c r="AC30" s="133"/>
      <c r="AD30" s="86"/>
    </row>
    <row r="31" spans="1:30" ht="18">
      <c r="A31" s="140">
        <f t="shared" si="10"/>
        <v>45288</v>
      </c>
      <c r="B31" s="164" t="str">
        <f t="shared" si="9"/>
        <v>Thursday</v>
      </c>
      <c r="C31" s="207"/>
      <c r="D31" s="203"/>
      <c r="E31" s="203">
        <f>IF($A$6=1,IFERROR(VLOOKUP(A31,'Data Table'!A:B,2,0),0),0)</f>
        <v>0</v>
      </c>
      <c r="F31" s="203"/>
      <c r="G31" s="203"/>
      <c r="H31" s="203"/>
      <c r="I31" s="203"/>
      <c r="J31" s="203"/>
      <c r="K31" s="206"/>
      <c r="L31" s="139">
        <f t="shared" si="7"/>
        <v>0</v>
      </c>
      <c r="M31" s="200">
        <f t="shared" si="8"/>
        <v>0</v>
      </c>
      <c r="N31" s="119"/>
      <c r="O31" s="119"/>
      <c r="P31" s="119"/>
      <c r="Q31" s="13"/>
      <c r="R31" s="13"/>
      <c r="S31" s="13"/>
      <c r="T31" s="13"/>
      <c r="U31" s="13"/>
      <c r="V31" s="13"/>
      <c r="W31" s="86"/>
      <c r="X31" s="86"/>
      <c r="Y31" s="86"/>
      <c r="Z31" s="132"/>
      <c r="AA31" s="132"/>
      <c r="AB31" s="133"/>
      <c r="AC31" s="133"/>
      <c r="AD31" s="86"/>
    </row>
    <row r="32" spans="1:30" ht="18">
      <c r="A32" s="140">
        <f t="shared" si="10"/>
        <v>45289</v>
      </c>
      <c r="B32" s="164" t="str">
        <f t="shared" si="9"/>
        <v>Friday</v>
      </c>
      <c r="C32" s="207"/>
      <c r="D32" s="203"/>
      <c r="E32" s="203">
        <f>IF($A$6=1,IFERROR(VLOOKUP(A32,'Data Table'!A:B,2,0),0),0)</f>
        <v>0</v>
      </c>
      <c r="F32" s="203"/>
      <c r="G32" s="203"/>
      <c r="H32" s="203"/>
      <c r="I32" s="203"/>
      <c r="J32" s="203"/>
      <c r="K32" s="206"/>
      <c r="L32" s="139">
        <f t="shared" si="7"/>
        <v>0</v>
      </c>
      <c r="M32" s="200">
        <f t="shared" si="8"/>
        <v>0</v>
      </c>
      <c r="N32" s="119"/>
      <c r="O32" s="119"/>
      <c r="P32" s="119"/>
      <c r="Q32" s="13"/>
      <c r="R32" s="13"/>
      <c r="S32" s="13"/>
      <c r="T32" s="13"/>
      <c r="U32" s="13"/>
      <c r="V32" s="13"/>
      <c r="W32" s="86"/>
      <c r="X32" s="86"/>
      <c r="Y32" s="86"/>
      <c r="Z32" s="132"/>
      <c r="AA32" s="132"/>
      <c r="AB32" s="133"/>
      <c r="AC32" s="133"/>
      <c r="AD32" s="86"/>
    </row>
    <row r="33" spans="1:30" ht="18">
      <c r="A33" s="140">
        <f t="shared" si="10"/>
        <v>45290</v>
      </c>
      <c r="B33" s="164" t="str">
        <f t="shared" si="9"/>
        <v>Saturday</v>
      </c>
      <c r="C33" s="252"/>
      <c r="D33" s="247"/>
      <c r="E33" s="247">
        <f>IF($A$6=1,IFERROR(VLOOKUP(A33,'Data Table'!A:B,2,0),0),0)</f>
        <v>0</v>
      </c>
      <c r="F33" s="247"/>
      <c r="G33" s="247"/>
      <c r="H33" s="247"/>
      <c r="I33" s="247"/>
      <c r="J33" s="247"/>
      <c r="K33" s="249"/>
      <c r="L33" s="139">
        <f t="shared" si="7"/>
        <v>0</v>
      </c>
      <c r="M33" s="200">
        <f t="shared" si="8"/>
        <v>0</v>
      </c>
      <c r="N33" s="119"/>
      <c r="O33" s="119"/>
      <c r="P33" s="119"/>
      <c r="Q33" s="13"/>
      <c r="R33" s="13"/>
      <c r="S33" s="13"/>
      <c r="T33" s="13"/>
      <c r="U33" s="13"/>
      <c r="V33" s="13"/>
      <c r="W33" s="86"/>
      <c r="X33" s="86"/>
      <c r="Y33" s="86"/>
      <c r="Z33" s="132"/>
      <c r="AA33" s="132"/>
      <c r="AB33" s="133"/>
      <c r="AC33" s="133"/>
      <c r="AD33" s="86"/>
    </row>
    <row r="34" spans="1:30" ht="18">
      <c r="A34" s="140">
        <f t="shared" si="10"/>
        <v>45291</v>
      </c>
      <c r="B34" s="164" t="str">
        <f t="shared" si="9"/>
        <v>Sunday</v>
      </c>
      <c r="C34" s="252"/>
      <c r="D34" s="247"/>
      <c r="E34" s="247">
        <f>IF($A$6=1,IFERROR(VLOOKUP(A34,'Data Table'!A:B,2,0),0),0)</f>
        <v>0</v>
      </c>
      <c r="F34" s="247"/>
      <c r="G34" s="247"/>
      <c r="H34" s="247"/>
      <c r="I34" s="247"/>
      <c r="J34" s="247"/>
      <c r="K34" s="249"/>
      <c r="L34" s="139">
        <f t="shared" si="7"/>
        <v>0</v>
      </c>
      <c r="M34" s="200">
        <f t="shared" si="8"/>
        <v>0</v>
      </c>
      <c r="N34" s="119"/>
      <c r="O34" s="119"/>
      <c r="P34" s="119"/>
      <c r="Q34" s="13"/>
      <c r="R34" s="13"/>
      <c r="S34" s="13"/>
      <c r="T34" s="13"/>
      <c r="U34" s="13"/>
      <c r="V34" s="13"/>
      <c r="W34" s="86"/>
      <c r="X34" s="86"/>
      <c r="Y34" s="86"/>
      <c r="Z34" s="132"/>
      <c r="AA34" s="132"/>
      <c r="AB34" s="133"/>
      <c r="AC34" s="133"/>
      <c r="AD34" s="86"/>
    </row>
    <row r="35" spans="1:30" ht="18">
      <c r="A35" s="140">
        <f t="shared" si="10"/>
        <v>45292</v>
      </c>
      <c r="B35" s="118" t="str">
        <f t="shared" si="9"/>
        <v>Monday</v>
      </c>
      <c r="C35" s="207"/>
      <c r="D35" s="203"/>
      <c r="E35" s="203">
        <f>IF($A$6=1,IFERROR(VLOOKUP(A35,'Data Table'!A:B,2,0),0),0)</f>
        <v>0</v>
      </c>
      <c r="F35" s="203"/>
      <c r="G35" s="203"/>
      <c r="H35" s="203"/>
      <c r="I35" s="203"/>
      <c r="J35" s="203"/>
      <c r="K35" s="206"/>
      <c r="L35" s="139">
        <f t="shared" si="7"/>
        <v>0</v>
      </c>
      <c r="M35" s="200">
        <f t="shared" si="8"/>
        <v>0</v>
      </c>
      <c r="N35" s="119"/>
      <c r="O35" s="119"/>
      <c r="P35" s="119"/>
      <c r="Q35" s="13"/>
      <c r="R35" s="13"/>
      <c r="S35" s="13"/>
      <c r="T35" s="13"/>
      <c r="U35" s="13"/>
      <c r="V35" s="13"/>
      <c r="W35" s="86"/>
      <c r="X35" s="86"/>
      <c r="Y35" s="86"/>
      <c r="Z35" s="132"/>
      <c r="AA35" s="132"/>
      <c r="AB35" s="133"/>
      <c r="AC35" s="133"/>
      <c r="AD35" s="86"/>
    </row>
    <row r="36" spans="1:30" ht="18">
      <c r="A36" s="140">
        <f t="shared" si="10"/>
        <v>45293</v>
      </c>
      <c r="B36" s="118" t="str">
        <f t="shared" si="9"/>
        <v>Tuesday</v>
      </c>
      <c r="C36" s="207"/>
      <c r="D36" s="203"/>
      <c r="E36" s="203">
        <f>IF($A$6=1,IFERROR(VLOOKUP(A36,'Data Table'!A:B,2,0),0),0)</f>
        <v>0</v>
      </c>
      <c r="F36" s="203"/>
      <c r="G36" s="203"/>
      <c r="H36" s="203"/>
      <c r="I36" s="203"/>
      <c r="J36" s="203"/>
      <c r="K36" s="206"/>
      <c r="L36" s="139">
        <f t="shared" si="7"/>
        <v>0</v>
      </c>
      <c r="M36" s="200">
        <f t="shared" si="8"/>
        <v>0</v>
      </c>
      <c r="N36" s="119"/>
      <c r="O36" s="119"/>
      <c r="P36" s="119"/>
      <c r="Q36" s="13"/>
      <c r="R36" s="13"/>
      <c r="S36" s="13"/>
      <c r="T36" s="13"/>
      <c r="U36" s="13"/>
      <c r="V36" s="13"/>
      <c r="W36" s="86"/>
      <c r="X36" s="86"/>
      <c r="Y36" s="86"/>
      <c r="Z36" s="132"/>
      <c r="AA36" s="132"/>
      <c r="AB36" s="133"/>
      <c r="AC36" s="133"/>
      <c r="AD36" s="86"/>
    </row>
    <row r="37" spans="1:30" ht="18">
      <c r="A37" s="140">
        <f t="shared" si="10"/>
        <v>45294</v>
      </c>
      <c r="B37" s="118" t="str">
        <f t="shared" si="9"/>
        <v>Wednesday</v>
      </c>
      <c r="C37" s="207"/>
      <c r="D37" s="203"/>
      <c r="E37" s="203">
        <f>IF($A$6=1,IFERROR(VLOOKUP(A37,'Data Table'!A:B,2,0),0),0)</f>
        <v>0</v>
      </c>
      <c r="F37" s="203"/>
      <c r="G37" s="203"/>
      <c r="H37" s="203"/>
      <c r="I37" s="203"/>
      <c r="J37" s="203"/>
      <c r="K37" s="206"/>
      <c r="L37" s="139">
        <f t="shared" si="7"/>
        <v>0</v>
      </c>
      <c r="M37" s="200">
        <f t="shared" si="8"/>
        <v>0</v>
      </c>
      <c r="N37" s="119"/>
      <c r="O37" s="119"/>
      <c r="P37" s="119"/>
      <c r="Q37" s="13"/>
      <c r="R37" s="13"/>
      <c r="S37" s="13"/>
      <c r="T37" s="13"/>
      <c r="U37" s="13"/>
      <c r="V37" s="13"/>
      <c r="W37" s="86"/>
      <c r="X37" s="86"/>
      <c r="Y37" s="86"/>
      <c r="Z37" s="132"/>
      <c r="AA37" s="132"/>
      <c r="AB37" s="133"/>
      <c r="AC37" s="133"/>
      <c r="AD37" s="86"/>
    </row>
    <row r="38" spans="1:30" ht="18">
      <c r="A38" s="140">
        <f t="shared" si="10"/>
        <v>45295</v>
      </c>
      <c r="B38" s="118" t="str">
        <f t="shared" si="9"/>
        <v>Thursday</v>
      </c>
      <c r="C38" s="207"/>
      <c r="D38" s="203"/>
      <c r="E38" s="203">
        <f>IF($A$6=1,IFERROR(VLOOKUP(A38,'Data Table'!A:B,2,0),0),0)</f>
        <v>0</v>
      </c>
      <c r="F38" s="203"/>
      <c r="G38" s="203"/>
      <c r="H38" s="203"/>
      <c r="I38" s="203"/>
      <c r="J38" s="203"/>
      <c r="K38" s="206"/>
      <c r="L38" s="139">
        <f t="shared" si="7"/>
        <v>0</v>
      </c>
      <c r="M38" s="200">
        <f t="shared" si="8"/>
        <v>0</v>
      </c>
      <c r="N38" s="119"/>
      <c r="O38" s="119"/>
      <c r="P38" s="119"/>
      <c r="Q38" s="13"/>
      <c r="R38" s="13"/>
      <c r="S38" s="13"/>
      <c r="T38" s="13"/>
      <c r="U38" s="13"/>
      <c r="V38" s="13"/>
      <c r="W38" s="86"/>
      <c r="X38" s="86"/>
      <c r="Y38" s="86"/>
      <c r="Z38" s="132"/>
      <c r="AA38" s="132"/>
      <c r="AB38" s="133"/>
      <c r="AC38" s="133"/>
      <c r="AD38" s="86"/>
    </row>
    <row r="39" spans="1:30" ht="18">
      <c r="A39" s="140">
        <f t="shared" si="10"/>
        <v>45296</v>
      </c>
      <c r="B39" s="118" t="str">
        <f t="shared" si="9"/>
        <v>Friday</v>
      </c>
      <c r="C39" s="207"/>
      <c r="D39" s="203"/>
      <c r="E39" s="203">
        <f>IF($A$6=1,IFERROR(VLOOKUP(A39,'Data Table'!A:B,2,0),0),0)</f>
        <v>0</v>
      </c>
      <c r="F39" s="203"/>
      <c r="G39" s="203"/>
      <c r="H39" s="203"/>
      <c r="I39" s="203"/>
      <c r="J39" s="203"/>
      <c r="K39" s="206"/>
      <c r="L39" s="139">
        <f t="shared" si="7"/>
        <v>0</v>
      </c>
      <c r="M39" s="200">
        <f t="shared" si="8"/>
        <v>0</v>
      </c>
      <c r="N39" s="118"/>
      <c r="O39" s="118"/>
      <c r="P39" s="119"/>
      <c r="Q39" s="13"/>
      <c r="R39" s="13"/>
      <c r="S39" s="13"/>
      <c r="T39" s="13"/>
      <c r="U39" s="13"/>
      <c r="V39" s="13"/>
      <c r="W39" s="86"/>
      <c r="X39" s="86"/>
      <c r="Y39" s="86"/>
      <c r="Z39" s="132"/>
      <c r="AA39" s="132"/>
      <c r="AB39" s="133"/>
      <c r="AC39" s="133"/>
      <c r="AD39" s="86"/>
    </row>
    <row r="40" spans="1:30" ht="18.75" thickBot="1">
      <c r="A40" s="140">
        <f t="shared" si="10"/>
        <v>45297</v>
      </c>
      <c r="B40" s="118" t="str">
        <f t="shared" si="9"/>
        <v>Saturday</v>
      </c>
      <c r="C40" s="252"/>
      <c r="D40" s="247"/>
      <c r="E40" s="247">
        <f>IF($A$6=1,IFERROR(VLOOKUP(A40,'Data Table'!A:B,2,0),0),0)</f>
        <v>0</v>
      </c>
      <c r="F40" s="247"/>
      <c r="G40" s="247"/>
      <c r="H40" s="247"/>
      <c r="I40" s="247"/>
      <c r="J40" s="247"/>
      <c r="K40" s="249"/>
      <c r="L40" s="139">
        <f t="shared" si="7"/>
        <v>0</v>
      </c>
      <c r="M40" s="200">
        <f t="shared" si="8"/>
        <v>0</v>
      </c>
      <c r="N40" s="118"/>
      <c r="O40" s="118"/>
      <c r="P40" s="119"/>
      <c r="Q40" s="13"/>
      <c r="R40" s="13"/>
      <c r="S40" s="13"/>
      <c r="T40" s="13"/>
      <c r="U40" s="13"/>
      <c r="V40" s="13"/>
      <c r="W40" s="86"/>
      <c r="X40" s="86"/>
      <c r="Y40" s="86"/>
      <c r="Z40" s="132"/>
      <c r="AA40" s="132"/>
      <c r="AB40" s="133"/>
      <c r="AC40" s="133"/>
      <c r="AD40" s="86"/>
    </row>
    <row r="41" spans="1:30" ht="18">
      <c r="A41" s="145" t="s">
        <v>140</v>
      </c>
      <c r="B41" s="149" t="s">
        <v>141</v>
      </c>
      <c r="C41" s="147">
        <f>SUM(C27:C40)</f>
        <v>0</v>
      </c>
      <c r="D41" s="131">
        <f t="shared" ref="D41:K41" si="11">SUM(D27:D40)</f>
        <v>0</v>
      </c>
      <c r="E41" s="131">
        <f t="shared" si="11"/>
        <v>0</v>
      </c>
      <c r="F41" s="131">
        <f t="shared" si="11"/>
        <v>0</v>
      </c>
      <c r="G41" s="131">
        <f t="shared" si="11"/>
        <v>0</v>
      </c>
      <c r="H41" s="131">
        <f t="shared" si="11"/>
        <v>0</v>
      </c>
      <c r="I41" s="131">
        <f t="shared" si="11"/>
        <v>0</v>
      </c>
      <c r="J41" s="131">
        <f t="shared" si="11"/>
        <v>0</v>
      </c>
      <c r="K41" s="148">
        <f t="shared" si="11"/>
        <v>0</v>
      </c>
      <c r="L41" s="149">
        <f>SUM(L27:L40)-K41</f>
        <v>0</v>
      </c>
      <c r="M41" s="200">
        <f>IF(L41&gt;80,"ERROR",0)</f>
        <v>0</v>
      </c>
      <c r="N41" s="118"/>
      <c r="O41" s="118"/>
      <c r="P41" s="119"/>
      <c r="Q41" s="13"/>
      <c r="R41" s="13"/>
      <c r="S41" s="13"/>
      <c r="T41" s="13"/>
      <c r="U41" s="13"/>
      <c r="V41" s="13"/>
      <c r="W41" s="86"/>
      <c r="X41" s="86"/>
      <c r="Y41" s="86"/>
      <c r="Z41" s="132"/>
      <c r="AA41" s="132"/>
      <c r="AB41" s="133"/>
      <c r="AC41" s="133"/>
      <c r="AD41" s="86"/>
    </row>
    <row r="42" spans="1:30" ht="18.75" thickBot="1">
      <c r="A42" s="145"/>
      <c r="B42" s="146" t="s">
        <v>144</v>
      </c>
      <c r="C42" s="181">
        <f>$C$24</f>
        <v>0</v>
      </c>
      <c r="D42" s="182">
        <f>$D$24</f>
        <v>0</v>
      </c>
      <c r="E42" s="150"/>
      <c r="F42" s="150"/>
      <c r="G42" s="150"/>
      <c r="H42" s="150"/>
      <c r="I42" s="150"/>
      <c r="J42" s="150"/>
      <c r="K42" s="151"/>
      <c r="L42" s="152"/>
      <c r="M42" s="200"/>
      <c r="N42" s="118"/>
      <c r="O42" s="118"/>
      <c r="P42" s="119"/>
      <c r="Q42" s="13"/>
      <c r="R42" s="13"/>
      <c r="S42" s="13"/>
      <c r="T42" s="13"/>
      <c r="U42" s="13"/>
      <c r="V42" s="13"/>
      <c r="W42" s="86"/>
      <c r="X42" s="86"/>
      <c r="Y42" s="86"/>
      <c r="Z42" s="132"/>
      <c r="AA42" s="132"/>
      <c r="AB42" s="133"/>
      <c r="AC42" s="133"/>
      <c r="AD42" s="86"/>
    </row>
    <row r="43" spans="1:30" ht="18.75" thickBot="1">
      <c r="A43" s="153">
        <f>B26</f>
        <v>1</v>
      </c>
      <c r="B43" s="154" t="s">
        <v>143</v>
      </c>
      <c r="C43" s="155">
        <f>C25-C41+(L41*C42)</f>
        <v>0</v>
      </c>
      <c r="D43" s="155">
        <f>D25-D41+(L41*D42)</f>
        <v>0</v>
      </c>
      <c r="E43" s="165"/>
      <c r="F43" s="156">
        <f t="shared" ref="F43:I43" si="12">F25-F41</f>
        <v>0</v>
      </c>
      <c r="G43" s="156">
        <f t="shared" si="12"/>
        <v>0</v>
      </c>
      <c r="H43" s="157">
        <f t="shared" si="12"/>
        <v>0</v>
      </c>
      <c r="I43" s="157" t="e">
        <f t="shared" si="12"/>
        <v>#N/A</v>
      </c>
      <c r="J43" s="157"/>
      <c r="K43" s="158"/>
      <c r="L43" s="243"/>
      <c r="M43" s="200"/>
      <c r="N43" s="118"/>
      <c r="O43" s="118"/>
      <c r="P43" s="119"/>
      <c r="Q43" s="13"/>
      <c r="R43" s="13"/>
      <c r="S43" s="13"/>
      <c r="T43" s="13"/>
      <c r="U43" s="13"/>
      <c r="V43" s="13"/>
      <c r="W43" s="86"/>
      <c r="X43" s="86"/>
      <c r="Y43" s="86"/>
      <c r="Z43" s="132"/>
      <c r="AA43" s="132"/>
      <c r="AB43" s="133"/>
      <c r="AC43" s="133"/>
      <c r="AD43" s="86"/>
    </row>
    <row r="44" spans="1:30" ht="33.6" customHeight="1" thickBot="1">
      <c r="A44" s="160" t="s">
        <v>140</v>
      </c>
      <c r="B44" s="161">
        <f>IF(B26=26,1,B26+1)</f>
        <v>2</v>
      </c>
      <c r="C44" s="184" t="s">
        <v>102</v>
      </c>
      <c r="D44" s="185" t="s">
        <v>107</v>
      </c>
      <c r="E44" s="185" t="s">
        <v>81</v>
      </c>
      <c r="F44" s="185" t="s">
        <v>111</v>
      </c>
      <c r="G44" s="185" t="s">
        <v>90</v>
      </c>
      <c r="H44" s="185" t="s">
        <v>76</v>
      </c>
      <c r="I44" s="185" t="s">
        <v>1592</v>
      </c>
      <c r="J44" s="185" t="s">
        <v>118</v>
      </c>
      <c r="K44" s="186" t="s">
        <v>85</v>
      </c>
      <c r="L44" s="186" t="s">
        <v>139</v>
      </c>
      <c r="M44" s="198"/>
      <c r="N44" s="119"/>
      <c r="O44" s="119"/>
      <c r="P44" s="119"/>
      <c r="Q44" s="13"/>
      <c r="R44" s="13"/>
      <c r="S44" s="13"/>
      <c r="T44" s="13"/>
      <c r="U44" s="13"/>
      <c r="V44" s="13"/>
      <c r="W44" s="86"/>
      <c r="X44" s="86"/>
      <c r="Y44" s="86"/>
      <c r="Z44" s="132"/>
      <c r="AA44" s="132"/>
      <c r="AB44" s="133"/>
      <c r="AC44" s="133"/>
      <c r="AD44" s="86"/>
    </row>
    <row r="45" spans="1:30" ht="18">
      <c r="A45" s="183">
        <f>VLOOKUP(B44,'Data Table'!$F:$J,2,0)</f>
        <v>45298</v>
      </c>
      <c r="B45" s="162" t="str">
        <f>TEXT(A45,"dddd")</f>
        <v>Sunday</v>
      </c>
      <c r="C45" s="253"/>
      <c r="D45" s="246"/>
      <c r="E45" s="257">
        <f>IF($A$6=1,IFERROR(VLOOKUP(A45,'Data Table'!A:B,2,0),0),0)</f>
        <v>0</v>
      </c>
      <c r="F45" s="246"/>
      <c r="G45" s="246"/>
      <c r="H45" s="246"/>
      <c r="I45" s="246"/>
      <c r="J45" s="246"/>
      <c r="K45" s="248"/>
      <c r="L45" s="139">
        <f t="shared" ref="L45:L58" si="13">SUM(C45:K45)</f>
        <v>0</v>
      </c>
      <c r="M45" s="200">
        <f t="shared" ref="M45:M58" si="14">IF(L45&gt;8,"Error",0)</f>
        <v>0</v>
      </c>
      <c r="N45" s="119"/>
      <c r="O45" s="119"/>
      <c r="P45" s="119"/>
      <c r="Q45" s="13"/>
      <c r="R45" s="13"/>
      <c r="S45" s="13"/>
      <c r="T45" s="13"/>
      <c r="U45" s="13"/>
      <c r="V45" s="13"/>
      <c r="W45" s="86"/>
      <c r="X45" s="86"/>
      <c r="Y45" s="86"/>
      <c r="Z45" s="132"/>
      <c r="AA45" s="132"/>
      <c r="AB45" s="133"/>
      <c r="AC45" s="133"/>
      <c r="AD45" s="86"/>
    </row>
    <row r="46" spans="1:30" ht="18">
      <c r="A46" s="140">
        <f>A45+1</f>
        <v>45299</v>
      </c>
      <c r="B46" s="163" t="str">
        <f t="shared" ref="B46:B58" si="15">TEXT(A46,"dddd")</f>
        <v>Monday</v>
      </c>
      <c r="C46" s="207"/>
      <c r="D46" s="203"/>
      <c r="E46" s="203">
        <f>IF($A$6=1,IFERROR(VLOOKUP(A46,'Data Table'!A:B,2,0),0),0)</f>
        <v>0</v>
      </c>
      <c r="F46" s="204"/>
      <c r="G46" s="204"/>
      <c r="H46" s="204"/>
      <c r="I46" s="204"/>
      <c r="J46" s="204"/>
      <c r="K46" s="205"/>
      <c r="L46" s="139">
        <f t="shared" si="13"/>
        <v>0</v>
      </c>
      <c r="M46" s="200">
        <f t="shared" si="14"/>
        <v>0</v>
      </c>
      <c r="N46" s="119"/>
      <c r="O46" s="119"/>
      <c r="P46" s="119"/>
      <c r="Q46" s="13"/>
      <c r="R46" s="13"/>
      <c r="S46" s="13"/>
      <c r="T46" s="13"/>
      <c r="U46" s="13"/>
      <c r="V46" s="13"/>
      <c r="W46" s="86"/>
      <c r="X46" s="86"/>
      <c r="Y46" s="86"/>
      <c r="Z46" s="132"/>
      <c r="AA46" s="132"/>
      <c r="AB46" s="133"/>
      <c r="AC46" s="133"/>
      <c r="AD46" s="86"/>
    </row>
    <row r="47" spans="1:30" ht="18">
      <c r="A47" s="140">
        <f t="shared" ref="A47:A58" si="16">A46+1</f>
        <v>45300</v>
      </c>
      <c r="B47" s="163" t="str">
        <f t="shared" si="15"/>
        <v>Tuesday</v>
      </c>
      <c r="C47" s="207"/>
      <c r="D47" s="203"/>
      <c r="E47" s="203">
        <f>IF($A$6=1,IFERROR(VLOOKUP(A47,'Data Table'!A:B,2,0),0),0)</f>
        <v>0</v>
      </c>
      <c r="F47" s="203"/>
      <c r="G47" s="204"/>
      <c r="H47" s="204"/>
      <c r="I47" s="204"/>
      <c r="J47" s="204"/>
      <c r="K47" s="205"/>
      <c r="L47" s="139">
        <f t="shared" si="13"/>
        <v>0</v>
      </c>
      <c r="M47" s="200">
        <f t="shared" si="14"/>
        <v>0</v>
      </c>
      <c r="N47" s="119"/>
      <c r="O47" s="119"/>
      <c r="P47" s="119"/>
      <c r="Q47" s="13"/>
      <c r="R47" s="13"/>
      <c r="S47" s="13"/>
      <c r="T47" s="13"/>
      <c r="U47" s="13"/>
      <c r="V47" s="13"/>
      <c r="W47" s="86"/>
      <c r="X47" s="86"/>
      <c r="Y47" s="86"/>
      <c r="Z47" s="132"/>
      <c r="AA47" s="132"/>
      <c r="AB47" s="133"/>
      <c r="AC47" s="133"/>
      <c r="AD47" s="86"/>
    </row>
    <row r="48" spans="1:30" ht="18">
      <c r="A48" s="140">
        <f t="shared" si="16"/>
        <v>45301</v>
      </c>
      <c r="B48" s="163" t="str">
        <f t="shared" si="15"/>
        <v>Wednesday</v>
      </c>
      <c r="C48" s="207"/>
      <c r="D48" s="203"/>
      <c r="E48" s="203">
        <f>IF($A$6=1,IFERROR(VLOOKUP(A48,'Data Table'!A:B,2,0),0),0)</f>
        <v>0</v>
      </c>
      <c r="F48" s="203"/>
      <c r="G48" s="203"/>
      <c r="H48" s="203"/>
      <c r="I48" s="203"/>
      <c r="J48" s="203"/>
      <c r="K48" s="206"/>
      <c r="L48" s="139">
        <f t="shared" si="13"/>
        <v>0</v>
      </c>
      <c r="M48" s="200">
        <f t="shared" si="14"/>
        <v>0</v>
      </c>
      <c r="N48" s="119"/>
      <c r="O48" s="119"/>
      <c r="P48" s="119"/>
      <c r="Q48" s="13"/>
      <c r="R48" s="13"/>
      <c r="S48" s="13"/>
      <c r="T48" s="13"/>
      <c r="U48" s="13"/>
      <c r="V48" s="13"/>
      <c r="W48" s="86"/>
      <c r="X48" s="86"/>
      <c r="Y48" s="86"/>
      <c r="Z48" s="132"/>
      <c r="AA48" s="132"/>
      <c r="AB48" s="133"/>
      <c r="AC48" s="133"/>
      <c r="AD48" s="86"/>
    </row>
    <row r="49" spans="1:30" ht="18">
      <c r="A49" s="140">
        <f t="shared" si="16"/>
        <v>45302</v>
      </c>
      <c r="B49" s="164" t="str">
        <f t="shared" si="15"/>
        <v>Thursday</v>
      </c>
      <c r="C49" s="207"/>
      <c r="D49" s="203"/>
      <c r="E49" s="203">
        <f>IF($A$6=1,IFERROR(VLOOKUP(A49,'Data Table'!A:B,2,0),0),0)</f>
        <v>0</v>
      </c>
      <c r="F49" s="203"/>
      <c r="G49" s="203"/>
      <c r="H49" s="203"/>
      <c r="I49" s="203"/>
      <c r="J49" s="203"/>
      <c r="K49" s="206"/>
      <c r="L49" s="139">
        <f t="shared" si="13"/>
        <v>0</v>
      </c>
      <c r="M49" s="200">
        <f t="shared" si="14"/>
        <v>0</v>
      </c>
      <c r="N49" s="119"/>
      <c r="O49" s="119"/>
      <c r="P49" s="119"/>
      <c r="Q49" s="13"/>
      <c r="R49" s="13"/>
      <c r="S49" s="13"/>
      <c r="T49" s="13"/>
      <c r="U49" s="13"/>
      <c r="V49" s="13"/>
      <c r="W49" s="86"/>
      <c r="X49" s="86"/>
      <c r="Y49" s="86"/>
      <c r="Z49" s="132"/>
      <c r="AA49" s="132"/>
      <c r="AB49" s="133"/>
      <c r="AC49" s="133"/>
      <c r="AD49" s="86"/>
    </row>
    <row r="50" spans="1:30" ht="18">
      <c r="A50" s="140">
        <f t="shared" si="16"/>
        <v>45303</v>
      </c>
      <c r="B50" s="164" t="str">
        <f t="shared" si="15"/>
        <v>Friday</v>
      </c>
      <c r="C50" s="207"/>
      <c r="D50" s="203"/>
      <c r="E50" s="203">
        <f>IF($A$6=1,IFERROR(VLOOKUP(A50,'Data Table'!A:B,2,0),0),0)</f>
        <v>0</v>
      </c>
      <c r="F50" s="203"/>
      <c r="G50" s="203"/>
      <c r="H50" s="203"/>
      <c r="I50" s="203"/>
      <c r="J50" s="203"/>
      <c r="K50" s="206"/>
      <c r="L50" s="139">
        <f t="shared" si="13"/>
        <v>0</v>
      </c>
      <c r="M50" s="200">
        <f t="shared" si="14"/>
        <v>0</v>
      </c>
      <c r="N50" s="119"/>
      <c r="O50" s="119"/>
      <c r="P50" s="119"/>
      <c r="Q50" s="13"/>
      <c r="R50" s="13"/>
      <c r="S50" s="13"/>
      <c r="T50" s="13"/>
      <c r="U50" s="13"/>
      <c r="V50" s="13"/>
      <c r="W50" s="86"/>
      <c r="X50" s="86"/>
      <c r="Y50" s="86"/>
      <c r="Z50" s="132"/>
      <c r="AA50" s="132"/>
      <c r="AB50" s="133"/>
      <c r="AC50" s="133"/>
      <c r="AD50" s="86"/>
    </row>
    <row r="51" spans="1:30" ht="18">
      <c r="A51" s="140">
        <f t="shared" si="16"/>
        <v>45304</v>
      </c>
      <c r="B51" s="164" t="str">
        <f t="shared" si="15"/>
        <v>Saturday</v>
      </c>
      <c r="C51" s="252"/>
      <c r="D51" s="247"/>
      <c r="E51" s="247">
        <f>IF($A$6=1,IFERROR(VLOOKUP(A51,'Data Table'!A:B,2,0),0),0)</f>
        <v>0</v>
      </c>
      <c r="F51" s="247"/>
      <c r="G51" s="247"/>
      <c r="H51" s="247"/>
      <c r="I51" s="247"/>
      <c r="J51" s="247"/>
      <c r="K51" s="249"/>
      <c r="L51" s="139">
        <f t="shared" si="13"/>
        <v>0</v>
      </c>
      <c r="M51" s="200">
        <f t="shared" si="14"/>
        <v>0</v>
      </c>
      <c r="N51" s="119"/>
      <c r="O51" s="119"/>
      <c r="P51" s="119"/>
      <c r="Q51" s="13"/>
      <c r="R51" s="13"/>
      <c r="S51" s="13"/>
      <c r="T51" s="13"/>
      <c r="U51" s="13"/>
      <c r="V51" s="13"/>
      <c r="W51" s="86"/>
      <c r="X51" s="86"/>
      <c r="Y51" s="86"/>
      <c r="Z51" s="132"/>
      <c r="AA51" s="132"/>
      <c r="AB51" s="133"/>
      <c r="AC51" s="133"/>
      <c r="AD51" s="86"/>
    </row>
    <row r="52" spans="1:30" ht="18">
      <c r="A52" s="140">
        <f t="shared" si="16"/>
        <v>45305</v>
      </c>
      <c r="B52" s="164" t="str">
        <f t="shared" si="15"/>
        <v>Sunday</v>
      </c>
      <c r="C52" s="252"/>
      <c r="D52" s="247"/>
      <c r="E52" s="247">
        <f>IF($A$6=1,IFERROR(VLOOKUP(A52,'Data Table'!A:B,2,0),0),0)</f>
        <v>0</v>
      </c>
      <c r="F52" s="247"/>
      <c r="G52" s="247"/>
      <c r="H52" s="247"/>
      <c r="I52" s="247"/>
      <c r="J52" s="247"/>
      <c r="K52" s="249"/>
      <c r="L52" s="139">
        <f t="shared" si="13"/>
        <v>0</v>
      </c>
      <c r="M52" s="200">
        <f t="shared" si="14"/>
        <v>0</v>
      </c>
      <c r="N52" s="119"/>
      <c r="O52" s="119"/>
      <c r="P52" s="119"/>
      <c r="Q52" s="13"/>
      <c r="R52" s="13"/>
      <c r="S52" s="13"/>
      <c r="T52" s="13"/>
      <c r="U52" s="13"/>
      <c r="V52" s="13"/>
      <c r="W52" s="86"/>
      <c r="X52" s="86"/>
      <c r="Y52" s="86"/>
      <c r="Z52" s="132"/>
      <c r="AA52" s="132"/>
      <c r="AB52" s="133"/>
      <c r="AC52" s="133"/>
      <c r="AD52" s="86"/>
    </row>
    <row r="53" spans="1:30" ht="18">
      <c r="A53" s="140">
        <f t="shared" si="16"/>
        <v>45306</v>
      </c>
      <c r="B53" s="118" t="str">
        <f t="shared" si="15"/>
        <v>Monday</v>
      </c>
      <c r="C53" s="207"/>
      <c r="D53" s="203"/>
      <c r="E53" s="203">
        <f>IF($A$6=1,IFERROR(VLOOKUP(A53,'Data Table'!A:B,2,0),0),0)</f>
        <v>0</v>
      </c>
      <c r="F53" s="203"/>
      <c r="G53" s="203"/>
      <c r="H53" s="203"/>
      <c r="I53" s="203"/>
      <c r="J53" s="203"/>
      <c r="K53" s="206"/>
      <c r="L53" s="139">
        <f t="shared" si="13"/>
        <v>0</v>
      </c>
      <c r="M53" s="200">
        <f t="shared" si="14"/>
        <v>0</v>
      </c>
      <c r="N53" s="119"/>
      <c r="O53" s="119"/>
      <c r="P53" s="119"/>
      <c r="Q53" s="13"/>
      <c r="R53" s="13"/>
      <c r="S53" s="13"/>
      <c r="T53" s="13"/>
      <c r="U53" s="13"/>
      <c r="V53" s="13"/>
      <c r="W53" s="86"/>
      <c r="X53" s="86"/>
      <c r="Y53" s="86"/>
      <c r="Z53" s="132"/>
      <c r="AA53" s="132"/>
      <c r="AB53" s="133"/>
      <c r="AC53" s="133"/>
      <c r="AD53" s="86"/>
    </row>
    <row r="54" spans="1:30" ht="18">
      <c r="A54" s="140">
        <f t="shared" si="16"/>
        <v>45307</v>
      </c>
      <c r="B54" s="118" t="str">
        <f t="shared" si="15"/>
        <v>Tuesday</v>
      </c>
      <c r="C54" s="207"/>
      <c r="D54" s="203"/>
      <c r="E54" s="203">
        <f>IF($A$6=1,IFERROR(VLOOKUP(A54,'Data Table'!A:B,2,0),0),0)</f>
        <v>0</v>
      </c>
      <c r="F54" s="203"/>
      <c r="G54" s="203"/>
      <c r="H54" s="203"/>
      <c r="I54" s="203"/>
      <c r="J54" s="203"/>
      <c r="K54" s="206"/>
      <c r="L54" s="139">
        <f t="shared" si="13"/>
        <v>0</v>
      </c>
      <c r="M54" s="200">
        <f t="shared" si="14"/>
        <v>0</v>
      </c>
      <c r="N54" s="119"/>
      <c r="O54" s="119"/>
      <c r="P54" s="119"/>
      <c r="Q54" s="13"/>
      <c r="R54" s="13"/>
      <c r="S54" s="13"/>
      <c r="T54" s="13"/>
      <c r="U54" s="13"/>
      <c r="V54" s="13"/>
      <c r="W54" s="86"/>
      <c r="X54" s="86"/>
      <c r="Y54" s="86"/>
      <c r="Z54" s="132"/>
      <c r="AA54" s="132"/>
      <c r="AB54" s="133"/>
      <c r="AC54" s="133"/>
      <c r="AD54" s="86"/>
    </row>
    <row r="55" spans="1:30" ht="18">
      <c r="A55" s="140">
        <f t="shared" si="16"/>
        <v>45308</v>
      </c>
      <c r="B55" s="118" t="str">
        <f t="shared" si="15"/>
        <v>Wednesday</v>
      </c>
      <c r="C55" s="207"/>
      <c r="D55" s="203"/>
      <c r="E55" s="203">
        <f>IF($A$6=1,IFERROR(VLOOKUP(A55,'Data Table'!A:B,2,0),0),0)</f>
        <v>0</v>
      </c>
      <c r="F55" s="203"/>
      <c r="G55" s="203"/>
      <c r="H55" s="203"/>
      <c r="I55" s="203"/>
      <c r="J55" s="203"/>
      <c r="K55" s="206"/>
      <c r="L55" s="139">
        <f t="shared" si="13"/>
        <v>0</v>
      </c>
      <c r="M55" s="200">
        <f t="shared" si="14"/>
        <v>0</v>
      </c>
      <c r="N55" s="119"/>
      <c r="O55" s="119"/>
      <c r="P55" s="119"/>
      <c r="Q55" s="13"/>
      <c r="R55" s="13"/>
      <c r="S55" s="13"/>
      <c r="T55" s="13"/>
      <c r="U55" s="13"/>
      <c r="V55" s="13"/>
      <c r="W55" s="86"/>
      <c r="X55" s="86"/>
      <c r="Y55" s="86"/>
      <c r="Z55" s="132"/>
      <c r="AA55" s="132"/>
      <c r="AB55" s="133"/>
      <c r="AC55" s="133"/>
      <c r="AD55" s="86"/>
    </row>
    <row r="56" spans="1:30" ht="18">
      <c r="A56" s="140">
        <f t="shared" si="16"/>
        <v>45309</v>
      </c>
      <c r="B56" s="118" t="str">
        <f t="shared" si="15"/>
        <v>Thursday</v>
      </c>
      <c r="C56" s="207"/>
      <c r="D56" s="203"/>
      <c r="E56" s="203">
        <f>IF($A$6=1,IFERROR(VLOOKUP(A56,'Data Table'!A:B,2,0),0),0)</f>
        <v>0</v>
      </c>
      <c r="F56" s="203"/>
      <c r="G56" s="203"/>
      <c r="H56" s="203"/>
      <c r="I56" s="203"/>
      <c r="J56" s="203"/>
      <c r="K56" s="206"/>
      <c r="L56" s="139">
        <f t="shared" si="13"/>
        <v>0</v>
      </c>
      <c r="M56" s="200">
        <f t="shared" si="14"/>
        <v>0</v>
      </c>
      <c r="N56" s="119"/>
      <c r="O56" s="119"/>
      <c r="P56" s="119"/>
      <c r="Q56" s="13"/>
      <c r="R56" s="13"/>
      <c r="S56" s="13"/>
      <c r="T56" s="13"/>
      <c r="U56" s="13"/>
      <c r="V56" s="13"/>
      <c r="W56" s="86"/>
      <c r="X56" s="86"/>
      <c r="Y56" s="86"/>
      <c r="Z56" s="132"/>
      <c r="AA56" s="132"/>
      <c r="AB56" s="133"/>
      <c r="AC56" s="133"/>
      <c r="AD56" s="86"/>
    </row>
    <row r="57" spans="1:30" ht="18">
      <c r="A57" s="140">
        <f t="shared" si="16"/>
        <v>45310</v>
      </c>
      <c r="B57" s="118" t="str">
        <f t="shared" si="15"/>
        <v>Friday</v>
      </c>
      <c r="C57" s="207"/>
      <c r="D57" s="203"/>
      <c r="E57" s="203">
        <f>IF($A$6=1,IFERROR(VLOOKUP(A57,'Data Table'!A:B,2,0),0),0)</f>
        <v>0</v>
      </c>
      <c r="F57" s="203"/>
      <c r="G57" s="203"/>
      <c r="H57" s="203"/>
      <c r="I57" s="203"/>
      <c r="J57" s="203"/>
      <c r="K57" s="206"/>
      <c r="L57" s="139">
        <f t="shared" si="13"/>
        <v>0</v>
      </c>
      <c r="M57" s="200">
        <f t="shared" si="14"/>
        <v>0</v>
      </c>
      <c r="N57" s="118"/>
      <c r="O57" s="118"/>
      <c r="P57" s="119"/>
      <c r="Q57" s="13"/>
      <c r="R57" s="13"/>
      <c r="S57" s="13"/>
      <c r="T57" s="13"/>
      <c r="U57" s="13"/>
      <c r="V57" s="13"/>
      <c r="W57" s="86"/>
      <c r="X57" s="86"/>
      <c r="Y57" s="86"/>
      <c r="Z57" s="132"/>
      <c r="AA57" s="132"/>
      <c r="AB57" s="133"/>
      <c r="AC57" s="133"/>
      <c r="AD57" s="86"/>
    </row>
    <row r="58" spans="1:30" ht="18.75" thickBot="1">
      <c r="A58" s="140">
        <f t="shared" si="16"/>
        <v>45311</v>
      </c>
      <c r="B58" s="118" t="str">
        <f t="shared" si="15"/>
        <v>Saturday</v>
      </c>
      <c r="C58" s="252"/>
      <c r="D58" s="247"/>
      <c r="E58" s="247">
        <f>IF($A$6=1,IFERROR(VLOOKUP(A58,'Data Table'!A:B,2,0),0),0)</f>
        <v>0</v>
      </c>
      <c r="F58" s="247"/>
      <c r="G58" s="247"/>
      <c r="H58" s="247"/>
      <c r="I58" s="247"/>
      <c r="J58" s="247"/>
      <c r="K58" s="249"/>
      <c r="L58" s="139">
        <f t="shared" si="13"/>
        <v>0</v>
      </c>
      <c r="M58" s="200">
        <f t="shared" si="14"/>
        <v>0</v>
      </c>
      <c r="N58" s="118"/>
      <c r="O58" s="118"/>
      <c r="P58" s="119"/>
      <c r="Q58" s="13"/>
      <c r="R58" s="13"/>
      <c r="S58" s="13"/>
      <c r="T58" s="13"/>
      <c r="U58" s="13"/>
      <c r="V58" s="13"/>
      <c r="W58" s="86"/>
      <c r="X58" s="86"/>
      <c r="Y58" s="86"/>
      <c r="Z58" s="132"/>
      <c r="AA58" s="132"/>
      <c r="AB58" s="133"/>
      <c r="AC58" s="133"/>
      <c r="AD58" s="86"/>
    </row>
    <row r="59" spans="1:30" ht="24" customHeight="1">
      <c r="A59" s="145" t="s">
        <v>140</v>
      </c>
      <c r="B59" s="149" t="s">
        <v>141</v>
      </c>
      <c r="C59" s="147">
        <f>SUM(C45:C58)</f>
        <v>0</v>
      </c>
      <c r="D59" s="131">
        <f t="shared" ref="D59:K59" si="17">SUM(D45:D58)</f>
        <v>0</v>
      </c>
      <c r="E59" s="131">
        <f t="shared" si="17"/>
        <v>0</v>
      </c>
      <c r="F59" s="131">
        <f t="shared" si="17"/>
        <v>0</v>
      </c>
      <c r="G59" s="131">
        <f t="shared" si="17"/>
        <v>0</v>
      </c>
      <c r="H59" s="131">
        <f t="shared" si="17"/>
        <v>0</v>
      </c>
      <c r="I59" s="131">
        <f t="shared" si="17"/>
        <v>0</v>
      </c>
      <c r="J59" s="131">
        <f t="shared" si="17"/>
        <v>0</v>
      </c>
      <c r="K59" s="148">
        <f t="shared" si="17"/>
        <v>0</v>
      </c>
      <c r="L59" s="149">
        <f>SUM(L45:L58)-K59</f>
        <v>0</v>
      </c>
      <c r="M59" s="200">
        <f>IF(L59&gt;80,"ERROR",0)</f>
        <v>0</v>
      </c>
      <c r="N59" s="118"/>
      <c r="O59" s="118"/>
      <c r="P59" s="119"/>
      <c r="Q59" s="13"/>
      <c r="R59" s="13"/>
      <c r="S59" s="13"/>
      <c r="T59" s="13"/>
      <c r="U59" s="13"/>
      <c r="V59" s="13"/>
      <c r="W59" s="86"/>
      <c r="X59" s="86"/>
      <c r="Y59" s="86"/>
      <c r="Z59" s="132"/>
      <c r="AA59" s="132"/>
      <c r="AB59" s="133"/>
      <c r="AC59" s="133"/>
      <c r="AD59" s="86"/>
    </row>
    <row r="60" spans="1:30" ht="18.75" thickBot="1">
      <c r="A60" s="145"/>
      <c r="B60" s="146" t="s">
        <v>144</v>
      </c>
      <c r="C60" s="181">
        <f>$C$24</f>
        <v>0</v>
      </c>
      <c r="D60" s="182">
        <f>$D$24</f>
        <v>0</v>
      </c>
      <c r="E60" s="150"/>
      <c r="F60" s="150"/>
      <c r="G60" s="150"/>
      <c r="H60" s="150"/>
      <c r="I60" s="150"/>
      <c r="J60" s="150"/>
      <c r="K60" s="151"/>
      <c r="L60" s="152"/>
      <c r="M60" s="200"/>
      <c r="N60" s="118"/>
      <c r="O60" s="118"/>
      <c r="P60" s="119"/>
      <c r="Q60" s="13"/>
      <c r="R60" s="13"/>
      <c r="S60" s="13"/>
      <c r="T60" s="13"/>
      <c r="U60" s="13"/>
      <c r="V60" s="13"/>
      <c r="W60" s="86"/>
      <c r="X60" s="86"/>
      <c r="Y60" s="86"/>
      <c r="Z60" s="132"/>
      <c r="AA60" s="132"/>
      <c r="AB60" s="133"/>
      <c r="AC60" s="133"/>
      <c r="AD60" s="86"/>
    </row>
    <row r="61" spans="1:30" ht="18.75" thickBot="1">
      <c r="A61" s="153">
        <f>B44</f>
        <v>2</v>
      </c>
      <c r="B61" s="154" t="s">
        <v>143</v>
      </c>
      <c r="C61" s="155">
        <f>C43-C59+(L59*C60)</f>
        <v>0</v>
      </c>
      <c r="D61" s="155">
        <f>D43-D59+(L59*D60)</f>
        <v>0</v>
      </c>
      <c r="E61" s="165"/>
      <c r="F61" s="156">
        <f t="shared" ref="F61:I61" si="18">F43-F59</f>
        <v>0</v>
      </c>
      <c r="G61" s="156">
        <f t="shared" si="18"/>
        <v>0</v>
      </c>
      <c r="H61" s="157">
        <f t="shared" si="18"/>
        <v>0</v>
      </c>
      <c r="I61" s="157" t="e">
        <f t="shared" si="18"/>
        <v>#N/A</v>
      </c>
      <c r="J61" s="157"/>
      <c r="K61" s="158"/>
      <c r="L61" s="166"/>
      <c r="M61" s="200"/>
      <c r="N61" s="118"/>
      <c r="O61" s="118"/>
      <c r="P61" s="119"/>
      <c r="Q61" s="13"/>
      <c r="R61" s="13"/>
      <c r="S61" s="13"/>
      <c r="T61" s="13"/>
      <c r="U61" s="13"/>
      <c r="V61" s="13"/>
      <c r="W61" s="86"/>
      <c r="X61" s="86"/>
      <c r="Y61" s="86"/>
      <c r="Z61" s="132"/>
      <c r="AA61" s="132"/>
      <c r="AB61" s="133"/>
      <c r="AC61" s="133"/>
      <c r="AD61" s="86"/>
    </row>
    <row r="62" spans="1:30" ht="33.6" customHeight="1" thickBot="1">
      <c r="A62" s="160" t="s">
        <v>140</v>
      </c>
      <c r="B62" s="161">
        <f>IF(B44=26,1,B44+1)</f>
        <v>3</v>
      </c>
      <c r="C62" s="184" t="s">
        <v>102</v>
      </c>
      <c r="D62" s="185" t="s">
        <v>107</v>
      </c>
      <c r="E62" s="185" t="s">
        <v>81</v>
      </c>
      <c r="F62" s="185" t="s">
        <v>111</v>
      </c>
      <c r="G62" s="185" t="s">
        <v>90</v>
      </c>
      <c r="H62" s="185" t="s">
        <v>76</v>
      </c>
      <c r="I62" s="185" t="s">
        <v>1592</v>
      </c>
      <c r="J62" s="185" t="s">
        <v>118</v>
      </c>
      <c r="K62" s="186" t="s">
        <v>85</v>
      </c>
      <c r="L62" s="186" t="s">
        <v>139</v>
      </c>
      <c r="M62" s="198"/>
      <c r="N62" s="119"/>
      <c r="O62" s="119"/>
      <c r="P62" s="119"/>
      <c r="Q62" s="13"/>
      <c r="R62" s="13"/>
      <c r="S62" s="13"/>
      <c r="T62" s="13"/>
      <c r="U62" s="13"/>
      <c r="V62" s="13"/>
      <c r="W62" s="86"/>
      <c r="X62" s="86"/>
      <c r="Y62" s="86"/>
      <c r="Z62" s="132"/>
      <c r="AA62" s="132"/>
      <c r="AB62" s="133"/>
      <c r="AC62" s="133"/>
      <c r="AD62" s="86"/>
    </row>
    <row r="63" spans="1:30" ht="18">
      <c r="A63" s="183">
        <f>VLOOKUP(B62,'Data Table'!$F:$J,2,0)</f>
        <v>44948</v>
      </c>
      <c r="B63" s="162" t="str">
        <f>TEXT(A63,"dddd")</f>
        <v>Sunday</v>
      </c>
      <c r="C63" s="253"/>
      <c r="D63" s="245"/>
      <c r="E63" s="247">
        <f>IF($A$6=1,IFERROR(VLOOKUP(A63,'Data Table'!A:B,2,0),0),0)</f>
        <v>0</v>
      </c>
      <c r="F63" s="246"/>
      <c r="G63" s="246"/>
      <c r="H63" s="246"/>
      <c r="I63" s="246"/>
      <c r="J63" s="246"/>
      <c r="K63" s="254"/>
      <c r="L63" s="139">
        <f t="shared" ref="L63:L76" si="19">SUM(C63:K63)</f>
        <v>0</v>
      </c>
      <c r="M63" s="200">
        <f t="shared" ref="M63:M76" si="20">IF(L63&gt;8,"Error",0)</f>
        <v>0</v>
      </c>
      <c r="N63" s="119"/>
      <c r="O63" s="119"/>
      <c r="P63" s="119"/>
      <c r="Q63" s="13"/>
      <c r="R63" s="13"/>
      <c r="S63" s="13"/>
      <c r="T63" s="13"/>
      <c r="U63" s="13"/>
      <c r="V63" s="13"/>
      <c r="W63" s="86"/>
      <c r="X63" s="86"/>
      <c r="Y63" s="86"/>
      <c r="Z63" s="132"/>
      <c r="AA63" s="132"/>
      <c r="AB63" s="133"/>
      <c r="AC63" s="133"/>
      <c r="AD63" s="86"/>
    </row>
    <row r="64" spans="1:30" ht="18">
      <c r="A64" s="140">
        <f>A63+1</f>
        <v>44949</v>
      </c>
      <c r="B64" s="163" t="str">
        <f t="shared" ref="B64:B76" si="21">TEXT(A64,"dddd")</f>
        <v>Monday</v>
      </c>
      <c r="C64" s="207"/>
      <c r="D64" s="203"/>
      <c r="E64" s="203">
        <f>IF($A$6=1,IFERROR(VLOOKUP(A64,'Data Table'!A:B,2,0),0),0)</f>
        <v>0</v>
      </c>
      <c r="F64" s="204"/>
      <c r="G64" s="204"/>
      <c r="H64" s="204"/>
      <c r="I64" s="204"/>
      <c r="J64" s="204"/>
      <c r="K64" s="206"/>
      <c r="L64" s="139">
        <f t="shared" si="19"/>
        <v>0</v>
      </c>
      <c r="M64" s="200">
        <f t="shared" si="20"/>
        <v>0</v>
      </c>
      <c r="N64" s="119"/>
      <c r="O64" s="119"/>
      <c r="P64" s="119"/>
      <c r="Q64" s="13"/>
      <c r="R64" s="13"/>
      <c r="S64" s="13"/>
      <c r="T64" s="13"/>
      <c r="U64" s="13"/>
      <c r="V64" s="13"/>
      <c r="W64" s="86"/>
      <c r="X64" s="86"/>
      <c r="Y64" s="86"/>
      <c r="Z64" s="132"/>
      <c r="AA64" s="132"/>
      <c r="AB64" s="133"/>
      <c r="AC64" s="133"/>
      <c r="AD64" s="86"/>
    </row>
    <row r="65" spans="1:30" ht="18">
      <c r="A65" s="140">
        <f t="shared" ref="A65:A76" si="22">A64+1</f>
        <v>44950</v>
      </c>
      <c r="B65" s="163" t="str">
        <f t="shared" si="21"/>
        <v>Tuesday</v>
      </c>
      <c r="C65" s="207"/>
      <c r="D65" s="203"/>
      <c r="E65" s="203">
        <f>IF($A$6=1,IFERROR(VLOOKUP(A65,'Data Table'!A:B,2,0),0),0)</f>
        <v>0</v>
      </c>
      <c r="F65" s="204"/>
      <c r="G65" s="204"/>
      <c r="H65" s="204"/>
      <c r="I65" s="204"/>
      <c r="J65" s="204"/>
      <c r="K65" s="206"/>
      <c r="L65" s="139">
        <f t="shared" si="19"/>
        <v>0</v>
      </c>
      <c r="M65" s="200">
        <f t="shared" si="20"/>
        <v>0</v>
      </c>
      <c r="N65" s="119"/>
      <c r="O65" s="119"/>
      <c r="P65" s="119"/>
      <c r="Q65" s="13"/>
      <c r="R65" s="13"/>
      <c r="S65" s="13"/>
      <c r="T65" s="13"/>
      <c r="U65" s="13"/>
      <c r="V65" s="13"/>
      <c r="W65" s="86"/>
      <c r="X65" s="86"/>
      <c r="Y65" s="86"/>
      <c r="Z65" s="132"/>
      <c r="AA65" s="132"/>
      <c r="AB65" s="133"/>
      <c r="AC65" s="133"/>
      <c r="AD65" s="86"/>
    </row>
    <row r="66" spans="1:30" ht="18">
      <c r="A66" s="140">
        <f t="shared" si="22"/>
        <v>44951</v>
      </c>
      <c r="B66" s="163" t="str">
        <f t="shared" si="21"/>
        <v>Wednesday</v>
      </c>
      <c r="C66" s="207"/>
      <c r="D66" s="203"/>
      <c r="E66" s="203">
        <f>IF($A$6=1,IFERROR(VLOOKUP(A66,'Data Table'!A:B,2,0),0),0)</f>
        <v>0</v>
      </c>
      <c r="F66" s="203"/>
      <c r="G66" s="203"/>
      <c r="H66" s="203"/>
      <c r="I66" s="203"/>
      <c r="J66" s="203"/>
      <c r="K66" s="206"/>
      <c r="L66" s="139">
        <f t="shared" si="19"/>
        <v>0</v>
      </c>
      <c r="M66" s="200">
        <f t="shared" si="20"/>
        <v>0</v>
      </c>
      <c r="N66" s="119"/>
      <c r="O66" s="119"/>
      <c r="P66" s="119"/>
      <c r="Q66" s="13"/>
      <c r="R66" s="13"/>
      <c r="S66" s="13"/>
      <c r="T66" s="13"/>
      <c r="U66" s="13"/>
      <c r="V66" s="13"/>
      <c r="W66" s="86"/>
      <c r="X66" s="86"/>
      <c r="Y66" s="86"/>
      <c r="Z66" s="132"/>
      <c r="AA66" s="132"/>
      <c r="AB66" s="133"/>
      <c r="AC66" s="133"/>
      <c r="AD66" s="86"/>
    </row>
    <row r="67" spans="1:30" ht="18">
      <c r="A67" s="140">
        <f t="shared" si="22"/>
        <v>44952</v>
      </c>
      <c r="B67" s="164" t="str">
        <f t="shared" si="21"/>
        <v>Thursday</v>
      </c>
      <c r="C67" s="207"/>
      <c r="D67" s="203"/>
      <c r="E67" s="203">
        <f>IF($A$6=1,IFERROR(VLOOKUP(A67,'Data Table'!A:B,2,0),0),0)</f>
        <v>0</v>
      </c>
      <c r="F67" s="203"/>
      <c r="G67" s="203"/>
      <c r="H67" s="203"/>
      <c r="I67" s="203"/>
      <c r="J67" s="203"/>
      <c r="K67" s="206"/>
      <c r="L67" s="139">
        <f t="shared" si="19"/>
        <v>0</v>
      </c>
      <c r="M67" s="200">
        <f t="shared" si="20"/>
        <v>0</v>
      </c>
      <c r="N67" s="119"/>
      <c r="O67" s="119"/>
      <c r="P67" s="119"/>
      <c r="Q67" s="13"/>
      <c r="R67" s="13"/>
      <c r="S67" s="13"/>
      <c r="T67" s="13"/>
      <c r="U67" s="13"/>
      <c r="V67" s="13"/>
      <c r="W67" s="86"/>
      <c r="X67" s="86"/>
      <c r="Y67" s="86"/>
      <c r="Z67" s="132"/>
      <c r="AA67" s="132"/>
      <c r="AB67" s="133"/>
      <c r="AC67" s="133"/>
      <c r="AD67" s="86"/>
    </row>
    <row r="68" spans="1:30" ht="18">
      <c r="A68" s="140">
        <f t="shared" si="22"/>
        <v>44953</v>
      </c>
      <c r="B68" s="164" t="str">
        <f t="shared" si="21"/>
        <v>Friday</v>
      </c>
      <c r="C68" s="207"/>
      <c r="D68" s="203"/>
      <c r="E68" s="203">
        <f>IF($A$6=1,IFERROR(VLOOKUP(A68,'Data Table'!A:B,2,0),0),0)</f>
        <v>0</v>
      </c>
      <c r="F68" s="203"/>
      <c r="G68" s="203"/>
      <c r="H68" s="203"/>
      <c r="I68" s="203"/>
      <c r="J68" s="203"/>
      <c r="K68" s="206"/>
      <c r="L68" s="139">
        <f t="shared" si="19"/>
        <v>0</v>
      </c>
      <c r="M68" s="200">
        <f t="shared" si="20"/>
        <v>0</v>
      </c>
      <c r="N68" s="119"/>
      <c r="O68" s="119"/>
      <c r="P68" s="119"/>
      <c r="Q68" s="13"/>
      <c r="R68" s="13"/>
      <c r="S68" s="13"/>
      <c r="T68" s="13"/>
      <c r="U68" s="13"/>
      <c r="V68" s="13"/>
      <c r="W68" s="86"/>
      <c r="X68" s="86"/>
      <c r="Y68" s="86"/>
      <c r="Z68" s="132"/>
      <c r="AA68" s="132"/>
      <c r="AB68" s="133"/>
      <c r="AC68" s="133"/>
      <c r="AD68" s="86"/>
    </row>
    <row r="69" spans="1:30" ht="18">
      <c r="A69" s="140">
        <f t="shared" si="22"/>
        <v>44954</v>
      </c>
      <c r="B69" s="164" t="str">
        <f t="shared" si="21"/>
        <v>Saturday</v>
      </c>
      <c r="C69" s="252"/>
      <c r="D69" s="247"/>
      <c r="E69" s="247">
        <f>IF($A$6=1,IFERROR(VLOOKUP(A69,'Data Table'!A:B,2,0),0),0)</f>
        <v>0</v>
      </c>
      <c r="F69" s="247"/>
      <c r="G69" s="247"/>
      <c r="H69" s="247"/>
      <c r="I69" s="247"/>
      <c r="J69" s="247"/>
      <c r="K69" s="249"/>
      <c r="L69" s="139">
        <f t="shared" si="19"/>
        <v>0</v>
      </c>
      <c r="M69" s="200">
        <f t="shared" si="20"/>
        <v>0</v>
      </c>
      <c r="N69" s="119"/>
      <c r="O69" s="119"/>
      <c r="P69" s="119"/>
      <c r="Q69" s="13"/>
      <c r="R69" s="13"/>
      <c r="S69" s="13"/>
      <c r="T69" s="13"/>
      <c r="U69" s="13"/>
      <c r="V69" s="13"/>
      <c r="W69" s="86"/>
      <c r="X69" s="86"/>
      <c r="Y69" s="86"/>
      <c r="Z69" s="132"/>
      <c r="AA69" s="132"/>
      <c r="AB69" s="133"/>
      <c r="AC69" s="133"/>
      <c r="AD69" s="86"/>
    </row>
    <row r="70" spans="1:30" ht="18">
      <c r="A70" s="140">
        <f t="shared" si="22"/>
        <v>44955</v>
      </c>
      <c r="B70" s="164" t="str">
        <f t="shared" si="21"/>
        <v>Sunday</v>
      </c>
      <c r="C70" s="252"/>
      <c r="D70" s="247"/>
      <c r="E70" s="247">
        <f>IF($A$6=1,IFERROR(VLOOKUP(A70,'Data Table'!A:B,2,0),0),0)</f>
        <v>0</v>
      </c>
      <c r="F70" s="247"/>
      <c r="G70" s="247"/>
      <c r="H70" s="247"/>
      <c r="I70" s="247"/>
      <c r="J70" s="247"/>
      <c r="K70" s="249"/>
      <c r="L70" s="139">
        <f t="shared" si="19"/>
        <v>0</v>
      </c>
      <c r="M70" s="200">
        <f t="shared" si="20"/>
        <v>0</v>
      </c>
      <c r="N70" s="119"/>
      <c r="O70" s="119"/>
      <c r="P70" s="119"/>
      <c r="Q70" s="13"/>
      <c r="R70" s="13"/>
      <c r="S70" s="13"/>
      <c r="T70" s="13"/>
      <c r="U70" s="13"/>
      <c r="V70" s="13"/>
      <c r="W70" s="86"/>
      <c r="X70" s="86"/>
      <c r="Y70" s="86"/>
      <c r="Z70" s="132"/>
      <c r="AA70" s="132"/>
      <c r="AB70" s="133"/>
      <c r="AC70" s="133"/>
      <c r="AD70" s="86"/>
    </row>
    <row r="71" spans="1:30" ht="18">
      <c r="A71" s="140">
        <f t="shared" si="22"/>
        <v>44956</v>
      </c>
      <c r="B71" s="118" t="str">
        <f t="shared" si="21"/>
        <v>Monday</v>
      </c>
      <c r="C71" s="207"/>
      <c r="D71" s="203"/>
      <c r="E71" s="203">
        <f>IF($A$6=1,IFERROR(VLOOKUP(A71,'Data Table'!A:B,2,0),0),0)</f>
        <v>0</v>
      </c>
      <c r="F71" s="203"/>
      <c r="G71" s="203"/>
      <c r="H71" s="203"/>
      <c r="I71" s="203"/>
      <c r="J71" s="203"/>
      <c r="K71" s="206"/>
      <c r="L71" s="139">
        <f t="shared" si="19"/>
        <v>0</v>
      </c>
      <c r="M71" s="200">
        <f t="shared" si="20"/>
        <v>0</v>
      </c>
      <c r="N71" s="119"/>
      <c r="O71" s="119"/>
      <c r="P71" s="119"/>
      <c r="Q71" s="13"/>
      <c r="R71" s="13"/>
      <c r="S71" s="13"/>
      <c r="T71" s="13"/>
      <c r="U71" s="13"/>
      <c r="V71" s="13"/>
      <c r="W71" s="86"/>
      <c r="X71" s="86"/>
      <c r="Y71" s="86"/>
      <c r="Z71" s="132"/>
      <c r="AA71" s="132"/>
      <c r="AB71" s="133"/>
      <c r="AC71" s="133"/>
      <c r="AD71" s="86"/>
    </row>
    <row r="72" spans="1:30" ht="18">
      <c r="A72" s="140">
        <f t="shared" si="22"/>
        <v>44957</v>
      </c>
      <c r="B72" s="118" t="str">
        <f t="shared" si="21"/>
        <v>Tuesday</v>
      </c>
      <c r="C72" s="207"/>
      <c r="D72" s="203"/>
      <c r="E72" s="203">
        <f>IF($A$6=1,IFERROR(VLOOKUP(A72,'Data Table'!A:B,2,0),0),0)</f>
        <v>0</v>
      </c>
      <c r="F72" s="203"/>
      <c r="G72" s="203"/>
      <c r="H72" s="203"/>
      <c r="I72" s="203"/>
      <c r="J72" s="203"/>
      <c r="K72" s="206"/>
      <c r="L72" s="139">
        <f t="shared" si="19"/>
        <v>0</v>
      </c>
      <c r="M72" s="200">
        <f t="shared" si="20"/>
        <v>0</v>
      </c>
      <c r="N72" s="119"/>
      <c r="O72" s="119"/>
      <c r="P72" s="119"/>
      <c r="Q72" s="13"/>
      <c r="R72" s="13"/>
      <c r="S72" s="13"/>
      <c r="T72" s="13"/>
      <c r="U72" s="13"/>
      <c r="V72" s="13"/>
      <c r="W72" s="86"/>
      <c r="X72" s="86"/>
      <c r="Y72" s="86"/>
      <c r="Z72" s="132"/>
      <c r="AA72" s="132"/>
      <c r="AB72" s="133"/>
      <c r="AC72" s="133"/>
      <c r="AD72" s="86"/>
    </row>
    <row r="73" spans="1:30" ht="18">
      <c r="A73" s="140">
        <f t="shared" si="22"/>
        <v>44958</v>
      </c>
      <c r="B73" s="118" t="str">
        <f t="shared" si="21"/>
        <v>Wednesday</v>
      </c>
      <c r="C73" s="207"/>
      <c r="D73" s="203"/>
      <c r="E73" s="203">
        <f>IF($A$6=1,IFERROR(VLOOKUP(A73,'Data Table'!A:B,2,0),0),0)</f>
        <v>0</v>
      </c>
      <c r="F73" s="203"/>
      <c r="G73" s="203"/>
      <c r="H73" s="203"/>
      <c r="I73" s="203"/>
      <c r="J73" s="203"/>
      <c r="K73" s="206"/>
      <c r="L73" s="139">
        <f t="shared" si="19"/>
        <v>0</v>
      </c>
      <c r="M73" s="200">
        <f t="shared" si="20"/>
        <v>0</v>
      </c>
      <c r="N73" s="119"/>
      <c r="O73" s="119"/>
      <c r="P73" s="119"/>
      <c r="Q73" s="13"/>
      <c r="R73" s="13"/>
      <c r="S73" s="13"/>
      <c r="T73" s="13"/>
      <c r="U73" s="13"/>
      <c r="V73" s="13"/>
      <c r="W73" s="86"/>
      <c r="X73" s="86"/>
      <c r="Y73" s="86"/>
      <c r="Z73" s="132"/>
      <c r="AA73" s="132"/>
      <c r="AB73" s="133"/>
      <c r="AC73" s="133"/>
      <c r="AD73" s="86"/>
    </row>
    <row r="74" spans="1:30" ht="18">
      <c r="A74" s="140">
        <f t="shared" si="22"/>
        <v>44959</v>
      </c>
      <c r="B74" s="118" t="str">
        <f t="shared" si="21"/>
        <v>Thursday</v>
      </c>
      <c r="C74" s="207"/>
      <c r="D74" s="203"/>
      <c r="E74" s="203">
        <f>IF($A$6=1,IFERROR(VLOOKUP(A74,'Data Table'!A:B,2,0),0),0)</f>
        <v>0</v>
      </c>
      <c r="F74" s="203"/>
      <c r="G74" s="203"/>
      <c r="H74" s="203"/>
      <c r="I74" s="203"/>
      <c r="J74" s="203"/>
      <c r="K74" s="206"/>
      <c r="L74" s="139">
        <f t="shared" si="19"/>
        <v>0</v>
      </c>
      <c r="M74" s="200">
        <f t="shared" si="20"/>
        <v>0</v>
      </c>
      <c r="N74" s="119"/>
      <c r="O74" s="119"/>
      <c r="P74" s="119"/>
      <c r="Q74" s="13"/>
      <c r="R74" s="13"/>
      <c r="S74" s="13"/>
      <c r="T74" s="13"/>
      <c r="U74" s="13"/>
      <c r="V74" s="13"/>
      <c r="W74" s="86"/>
      <c r="X74" s="86"/>
      <c r="Y74" s="86"/>
      <c r="Z74" s="132"/>
      <c r="AA74" s="132"/>
      <c r="AB74" s="133"/>
      <c r="AC74" s="133"/>
      <c r="AD74" s="86"/>
    </row>
    <row r="75" spans="1:30" ht="18">
      <c r="A75" s="140">
        <f t="shared" si="22"/>
        <v>44960</v>
      </c>
      <c r="B75" s="118" t="str">
        <f t="shared" si="21"/>
        <v>Friday</v>
      </c>
      <c r="C75" s="207"/>
      <c r="D75" s="203"/>
      <c r="E75" s="203">
        <f>IF($A$6=1,IFERROR(VLOOKUP(A75,'Data Table'!A:B,2,0),0),0)</f>
        <v>0</v>
      </c>
      <c r="F75" s="203"/>
      <c r="G75" s="203"/>
      <c r="H75" s="203"/>
      <c r="I75" s="203"/>
      <c r="J75" s="203"/>
      <c r="K75" s="206"/>
      <c r="L75" s="139">
        <f t="shared" si="19"/>
        <v>0</v>
      </c>
      <c r="M75" s="200">
        <f t="shared" si="20"/>
        <v>0</v>
      </c>
      <c r="N75" s="118"/>
      <c r="O75" s="118"/>
      <c r="P75" s="119"/>
      <c r="Q75" s="13"/>
      <c r="R75" s="13"/>
      <c r="S75" s="13"/>
      <c r="T75" s="13"/>
      <c r="U75" s="13"/>
      <c r="V75" s="13"/>
      <c r="W75" s="86"/>
      <c r="X75" s="86"/>
      <c r="Y75" s="86"/>
      <c r="Z75" s="132"/>
      <c r="AA75" s="132"/>
      <c r="AB75" s="133"/>
      <c r="AC75" s="133"/>
      <c r="AD75" s="86"/>
    </row>
    <row r="76" spans="1:30" ht="18.75" thickBot="1">
      <c r="A76" s="140">
        <f t="shared" si="22"/>
        <v>44961</v>
      </c>
      <c r="B76" s="118" t="str">
        <f t="shared" si="21"/>
        <v>Saturday</v>
      </c>
      <c r="C76" s="252"/>
      <c r="D76" s="247"/>
      <c r="E76" s="247">
        <f>IF($A$6=1,IFERROR(VLOOKUP(A76,'Data Table'!A:B,2,0),0),0)</f>
        <v>0</v>
      </c>
      <c r="F76" s="247"/>
      <c r="G76" s="247"/>
      <c r="H76" s="247"/>
      <c r="I76" s="247"/>
      <c r="J76" s="247"/>
      <c r="K76" s="249"/>
      <c r="L76" s="139">
        <f t="shared" si="19"/>
        <v>0</v>
      </c>
      <c r="M76" s="200">
        <f t="shared" si="20"/>
        <v>0</v>
      </c>
      <c r="N76" s="118"/>
      <c r="O76" s="118"/>
      <c r="P76" s="119"/>
      <c r="Q76" s="13"/>
      <c r="R76" s="13"/>
      <c r="S76" s="13"/>
      <c r="T76" s="13"/>
      <c r="U76" s="13"/>
      <c r="V76" s="13"/>
      <c r="W76" s="86"/>
      <c r="X76" s="86"/>
      <c r="Y76" s="86"/>
      <c r="Z76" s="132"/>
      <c r="AA76" s="132"/>
      <c r="AB76" s="133"/>
      <c r="AC76" s="133"/>
      <c r="AD76" s="86"/>
    </row>
    <row r="77" spans="1:30" ht="24" customHeight="1">
      <c r="A77" s="145" t="s">
        <v>140</v>
      </c>
      <c r="B77" s="149" t="s">
        <v>141</v>
      </c>
      <c r="C77" s="147">
        <f>SUM(C63:C76)</f>
        <v>0</v>
      </c>
      <c r="D77" s="131">
        <f t="shared" ref="D77:K77" si="23">SUM(D63:D76)</f>
        <v>0</v>
      </c>
      <c r="E77" s="131">
        <f t="shared" si="23"/>
        <v>0</v>
      </c>
      <c r="F77" s="131">
        <f t="shared" si="23"/>
        <v>0</v>
      </c>
      <c r="G77" s="131">
        <f t="shared" si="23"/>
        <v>0</v>
      </c>
      <c r="H77" s="131">
        <f t="shared" si="23"/>
        <v>0</v>
      </c>
      <c r="I77" s="131">
        <f t="shared" si="23"/>
        <v>0</v>
      </c>
      <c r="J77" s="131">
        <f t="shared" si="23"/>
        <v>0</v>
      </c>
      <c r="K77" s="148">
        <f t="shared" si="23"/>
        <v>0</v>
      </c>
      <c r="L77" s="149">
        <f>SUM(L63:L76)-K77</f>
        <v>0</v>
      </c>
      <c r="M77" s="200">
        <f>IF(L77&gt;80,"ERROR",0)</f>
        <v>0</v>
      </c>
      <c r="N77" s="118"/>
      <c r="O77" s="118"/>
      <c r="P77" s="119"/>
      <c r="Q77" s="13"/>
      <c r="R77" s="13"/>
      <c r="S77" s="13"/>
      <c r="T77" s="13"/>
      <c r="U77" s="13"/>
      <c r="V77" s="13"/>
      <c r="W77" s="86"/>
      <c r="X77" s="86"/>
      <c r="Y77" s="86"/>
      <c r="Z77" s="132"/>
      <c r="AA77" s="132"/>
      <c r="AB77" s="133"/>
      <c r="AC77" s="133"/>
      <c r="AD77" s="86"/>
    </row>
    <row r="78" spans="1:30" ht="18.75" thickBot="1">
      <c r="A78" s="145"/>
      <c r="B78" s="146" t="s">
        <v>144</v>
      </c>
      <c r="C78" s="181">
        <f>$C$24</f>
        <v>0</v>
      </c>
      <c r="D78" s="182">
        <f>$D$24</f>
        <v>0</v>
      </c>
      <c r="E78" s="150"/>
      <c r="F78" s="150"/>
      <c r="G78" s="150"/>
      <c r="H78" s="150"/>
      <c r="I78" s="150"/>
      <c r="J78" s="150"/>
      <c r="K78" s="151"/>
      <c r="L78" s="152"/>
      <c r="M78" s="200"/>
      <c r="N78" s="118"/>
      <c r="O78" s="118"/>
      <c r="P78" s="119"/>
      <c r="Q78" s="13"/>
      <c r="R78" s="13"/>
      <c r="S78" s="13"/>
      <c r="T78" s="13"/>
      <c r="U78" s="13"/>
      <c r="V78" s="13"/>
      <c r="W78" s="86"/>
      <c r="X78" s="86"/>
      <c r="Y78" s="86"/>
      <c r="Z78" s="132"/>
      <c r="AA78" s="132"/>
      <c r="AB78" s="133"/>
      <c r="AC78" s="133"/>
      <c r="AD78" s="86"/>
    </row>
    <row r="79" spans="1:30" ht="18.75" thickBot="1">
      <c r="A79" s="153">
        <f>B62</f>
        <v>3</v>
      </c>
      <c r="B79" s="154" t="s">
        <v>143</v>
      </c>
      <c r="C79" s="155">
        <f>C61-C77+(L77*C78)</f>
        <v>0</v>
      </c>
      <c r="D79" s="155">
        <f>D61-D77+(L77*D78)</f>
        <v>0</v>
      </c>
      <c r="E79" s="165"/>
      <c r="F79" s="156">
        <f t="shared" ref="F79:I79" si="24">F61-F77</f>
        <v>0</v>
      </c>
      <c r="G79" s="156">
        <f t="shared" si="24"/>
        <v>0</v>
      </c>
      <c r="H79" s="157">
        <f t="shared" si="24"/>
        <v>0</v>
      </c>
      <c r="I79" s="157" t="e">
        <f t="shared" si="24"/>
        <v>#N/A</v>
      </c>
      <c r="J79" s="157"/>
      <c r="K79" s="158"/>
      <c r="L79" s="166"/>
      <c r="M79" s="244"/>
      <c r="N79" s="118"/>
      <c r="O79" s="118"/>
      <c r="P79" s="119"/>
      <c r="Q79" s="13"/>
      <c r="R79" s="13"/>
      <c r="S79" s="13"/>
      <c r="T79" s="13"/>
      <c r="U79" s="13"/>
      <c r="V79" s="13"/>
      <c r="W79" s="86"/>
      <c r="X79" s="86"/>
      <c r="Y79" s="86"/>
      <c r="Z79" s="132"/>
      <c r="AA79" s="132"/>
      <c r="AB79" s="133"/>
      <c r="AC79" s="133"/>
      <c r="AD79" s="86"/>
    </row>
    <row r="80" spans="1:30" ht="33.6" customHeight="1" thickBot="1">
      <c r="A80" s="160" t="s">
        <v>140</v>
      </c>
      <c r="B80" s="161">
        <f>IF(B62=26,1,B62+1)</f>
        <v>4</v>
      </c>
      <c r="C80" s="184" t="s">
        <v>102</v>
      </c>
      <c r="D80" s="185" t="s">
        <v>107</v>
      </c>
      <c r="E80" s="185" t="s">
        <v>81</v>
      </c>
      <c r="F80" s="185" t="s">
        <v>111</v>
      </c>
      <c r="G80" s="185" t="s">
        <v>90</v>
      </c>
      <c r="H80" s="185" t="s">
        <v>76</v>
      </c>
      <c r="I80" s="185" t="s">
        <v>1592</v>
      </c>
      <c r="J80" s="185" t="s">
        <v>118</v>
      </c>
      <c r="K80" s="186" t="s">
        <v>85</v>
      </c>
      <c r="L80" s="186" t="s">
        <v>139</v>
      </c>
      <c r="M80" s="198"/>
      <c r="N80" s="119"/>
      <c r="O80" s="119"/>
      <c r="P80" s="119"/>
      <c r="Q80" s="13"/>
      <c r="R80" s="13"/>
      <c r="S80" s="13"/>
      <c r="T80" s="13"/>
      <c r="U80" s="13"/>
      <c r="V80" s="13"/>
      <c r="W80" s="86"/>
      <c r="X80" s="86"/>
      <c r="Y80" s="86"/>
      <c r="Z80" s="132"/>
      <c r="AA80" s="132"/>
      <c r="AB80" s="133"/>
      <c r="AC80" s="133"/>
      <c r="AD80" s="86"/>
    </row>
    <row r="81" spans="1:30" ht="18">
      <c r="A81" s="183">
        <f>VLOOKUP(B80,'Data Table'!$F:$J,2,0)</f>
        <v>44962</v>
      </c>
      <c r="B81" s="162" t="str">
        <f>TEXT(A81,"dddd")</f>
        <v>Sunday</v>
      </c>
      <c r="C81" s="253"/>
      <c r="D81" s="245"/>
      <c r="E81" s="247">
        <f>IF($A$6=1,IFERROR(VLOOKUP(A81,'Data Table'!A:B,2,0),0),0)</f>
        <v>0</v>
      </c>
      <c r="F81" s="246"/>
      <c r="G81" s="246"/>
      <c r="H81" s="246"/>
      <c r="I81" s="246"/>
      <c r="J81" s="246"/>
      <c r="K81" s="254"/>
      <c r="L81" s="139">
        <f>SUM(C81:K81)</f>
        <v>0</v>
      </c>
      <c r="M81" s="200">
        <f t="shared" ref="M81:M94" si="25">IF(L81&gt;8,"Error",0)</f>
        <v>0</v>
      </c>
      <c r="N81" s="119"/>
      <c r="O81" s="119"/>
      <c r="P81" s="119"/>
      <c r="Q81" s="13"/>
      <c r="R81" s="13"/>
      <c r="S81" s="13"/>
      <c r="T81" s="13"/>
      <c r="U81" s="13"/>
      <c r="V81" s="13"/>
      <c r="W81" s="86"/>
      <c r="X81" s="86"/>
      <c r="Y81" s="86"/>
      <c r="Z81" s="132"/>
      <c r="AA81" s="132"/>
      <c r="AB81" s="133"/>
      <c r="AC81" s="133"/>
      <c r="AD81" s="86"/>
    </row>
    <row r="82" spans="1:30" ht="18">
      <c r="A82" s="140">
        <f>A81+1</f>
        <v>44963</v>
      </c>
      <c r="B82" s="163" t="str">
        <f t="shared" ref="B82:B94" si="26">TEXT(A82,"dddd")</f>
        <v>Monday</v>
      </c>
      <c r="C82" s="207"/>
      <c r="D82" s="203"/>
      <c r="E82" s="203">
        <f>IF($A$6=1,IFERROR(VLOOKUP(A82,'Data Table'!A:B,2,0),0),0)</f>
        <v>0</v>
      </c>
      <c r="F82" s="204"/>
      <c r="G82" s="204"/>
      <c r="H82" s="204"/>
      <c r="I82" s="204"/>
      <c r="J82" s="204"/>
      <c r="K82" s="206"/>
      <c r="L82" s="139">
        <f t="shared" ref="L82:L94" si="27">SUM(C82:K82)</f>
        <v>0</v>
      </c>
      <c r="M82" s="200">
        <f t="shared" si="25"/>
        <v>0</v>
      </c>
      <c r="N82" s="119"/>
      <c r="O82" s="119"/>
      <c r="P82" s="119"/>
      <c r="Q82" s="13"/>
      <c r="R82" s="13"/>
      <c r="S82" s="13"/>
      <c r="T82" s="13"/>
      <c r="U82" s="13"/>
      <c r="V82" s="13"/>
      <c r="W82" s="86"/>
      <c r="X82" s="86"/>
      <c r="Y82" s="86"/>
      <c r="Z82" s="132"/>
      <c r="AA82" s="132"/>
      <c r="AB82" s="133"/>
      <c r="AC82" s="133"/>
      <c r="AD82" s="86"/>
    </row>
    <row r="83" spans="1:30" ht="18">
      <c r="A83" s="140">
        <f t="shared" ref="A83:A94" si="28">A82+1</f>
        <v>44964</v>
      </c>
      <c r="B83" s="163" t="str">
        <f t="shared" si="26"/>
        <v>Tuesday</v>
      </c>
      <c r="C83" s="207"/>
      <c r="D83" s="203"/>
      <c r="E83" s="203">
        <f>IF($A$6=1,IFERROR(VLOOKUP(A83,'Data Table'!A:B,2,0),0),0)</f>
        <v>0</v>
      </c>
      <c r="F83" s="204"/>
      <c r="G83" s="204"/>
      <c r="H83" s="204"/>
      <c r="I83" s="204"/>
      <c r="J83" s="204"/>
      <c r="K83" s="206"/>
      <c r="L83" s="139">
        <f t="shared" si="27"/>
        <v>0</v>
      </c>
      <c r="M83" s="200">
        <f t="shared" si="25"/>
        <v>0</v>
      </c>
      <c r="N83" s="119"/>
      <c r="O83" s="119"/>
      <c r="P83" s="119"/>
      <c r="Q83" s="13"/>
      <c r="R83" s="13"/>
      <c r="S83" s="13"/>
      <c r="T83" s="13"/>
      <c r="U83" s="13"/>
      <c r="V83" s="13"/>
      <c r="W83" s="86"/>
      <c r="X83" s="86"/>
      <c r="Y83" s="86"/>
      <c r="Z83" s="132"/>
      <c r="AA83" s="132"/>
      <c r="AB83" s="133"/>
      <c r="AC83" s="133"/>
      <c r="AD83" s="86"/>
    </row>
    <row r="84" spans="1:30" ht="18">
      <c r="A84" s="140">
        <f t="shared" si="28"/>
        <v>44965</v>
      </c>
      <c r="B84" s="163" t="str">
        <f t="shared" si="26"/>
        <v>Wednesday</v>
      </c>
      <c r="C84" s="207"/>
      <c r="D84" s="203"/>
      <c r="E84" s="203">
        <f>IF($A$6=1,IFERROR(VLOOKUP(A84,'Data Table'!A:B,2,0),0),0)</f>
        <v>0</v>
      </c>
      <c r="F84" s="203"/>
      <c r="G84" s="203"/>
      <c r="H84" s="203"/>
      <c r="I84" s="203"/>
      <c r="J84" s="203"/>
      <c r="K84" s="206"/>
      <c r="L84" s="139">
        <f t="shared" si="27"/>
        <v>0</v>
      </c>
      <c r="M84" s="200">
        <f t="shared" si="25"/>
        <v>0</v>
      </c>
      <c r="N84" s="119"/>
      <c r="O84" s="119"/>
      <c r="P84" s="119"/>
      <c r="Q84" s="13"/>
      <c r="R84" s="13"/>
      <c r="S84" s="13"/>
      <c r="T84" s="13"/>
      <c r="U84" s="13"/>
      <c r="V84" s="13"/>
      <c r="W84" s="86"/>
      <c r="X84" s="86"/>
      <c r="Y84" s="86"/>
      <c r="Z84" s="132"/>
      <c r="AA84" s="132"/>
      <c r="AB84" s="133"/>
      <c r="AC84" s="133"/>
      <c r="AD84" s="86"/>
    </row>
    <row r="85" spans="1:30" ht="18">
      <c r="A85" s="140">
        <f t="shared" si="28"/>
        <v>44966</v>
      </c>
      <c r="B85" s="164" t="str">
        <f t="shared" si="26"/>
        <v>Thursday</v>
      </c>
      <c r="C85" s="207"/>
      <c r="D85" s="203"/>
      <c r="E85" s="203">
        <f>IF($A$6=1,IFERROR(VLOOKUP(A85,'Data Table'!A:B,2,0),0),0)</f>
        <v>0</v>
      </c>
      <c r="F85" s="203"/>
      <c r="G85" s="203"/>
      <c r="H85" s="203"/>
      <c r="I85" s="203"/>
      <c r="J85" s="203"/>
      <c r="K85" s="206"/>
      <c r="L85" s="139">
        <f t="shared" si="27"/>
        <v>0</v>
      </c>
      <c r="M85" s="200">
        <f t="shared" si="25"/>
        <v>0</v>
      </c>
      <c r="N85" s="119"/>
      <c r="O85" s="119"/>
      <c r="P85" s="119"/>
      <c r="Q85" s="13"/>
      <c r="R85" s="13"/>
      <c r="S85" s="13"/>
      <c r="T85" s="13"/>
      <c r="U85" s="13"/>
      <c r="V85" s="13"/>
      <c r="W85" s="86"/>
      <c r="X85" s="86"/>
      <c r="Y85" s="86"/>
      <c r="Z85" s="132"/>
      <c r="AA85" s="132"/>
      <c r="AB85" s="133"/>
      <c r="AC85" s="133"/>
      <c r="AD85" s="86"/>
    </row>
    <row r="86" spans="1:30" ht="18">
      <c r="A86" s="140">
        <f t="shared" si="28"/>
        <v>44967</v>
      </c>
      <c r="B86" s="164" t="str">
        <f t="shared" si="26"/>
        <v>Friday</v>
      </c>
      <c r="C86" s="207"/>
      <c r="D86" s="203"/>
      <c r="E86" s="203">
        <f>IF($A$6=1,IFERROR(VLOOKUP(A86,'Data Table'!A:B,2,0),0),0)</f>
        <v>0</v>
      </c>
      <c r="F86" s="203"/>
      <c r="G86" s="203"/>
      <c r="H86" s="203"/>
      <c r="I86" s="203"/>
      <c r="J86" s="203"/>
      <c r="K86" s="206"/>
      <c r="L86" s="139">
        <f t="shared" si="27"/>
        <v>0</v>
      </c>
      <c r="M86" s="200">
        <f t="shared" si="25"/>
        <v>0</v>
      </c>
      <c r="N86" s="119"/>
      <c r="O86" s="119"/>
      <c r="P86" s="119"/>
      <c r="Q86" s="13"/>
      <c r="R86" s="13"/>
      <c r="S86" s="13"/>
      <c r="T86" s="13"/>
      <c r="U86" s="13"/>
      <c r="V86" s="13"/>
      <c r="W86" s="86"/>
      <c r="X86" s="86"/>
      <c r="Y86" s="86"/>
      <c r="Z86" s="132"/>
      <c r="AA86" s="132"/>
      <c r="AB86" s="133"/>
      <c r="AC86" s="133"/>
      <c r="AD86" s="86"/>
    </row>
    <row r="87" spans="1:30" ht="18">
      <c r="A87" s="140">
        <f t="shared" si="28"/>
        <v>44968</v>
      </c>
      <c r="B87" s="164" t="str">
        <f t="shared" si="26"/>
        <v>Saturday</v>
      </c>
      <c r="C87" s="252"/>
      <c r="D87" s="247"/>
      <c r="E87" s="247">
        <f>IF($A$6=1,IFERROR(VLOOKUP(A87,'Data Table'!A:B,2,0),0),0)</f>
        <v>0</v>
      </c>
      <c r="F87" s="247"/>
      <c r="G87" s="247"/>
      <c r="H87" s="247"/>
      <c r="I87" s="247"/>
      <c r="J87" s="247"/>
      <c r="K87" s="249"/>
      <c r="L87" s="139">
        <f t="shared" si="27"/>
        <v>0</v>
      </c>
      <c r="M87" s="200">
        <f t="shared" si="25"/>
        <v>0</v>
      </c>
      <c r="N87" s="119"/>
      <c r="O87" s="119"/>
      <c r="P87" s="119"/>
      <c r="Q87" s="13"/>
      <c r="R87" s="13"/>
      <c r="S87" s="13"/>
      <c r="T87" s="13"/>
      <c r="U87" s="13"/>
      <c r="V87" s="13"/>
      <c r="W87" s="86"/>
      <c r="X87" s="86"/>
      <c r="Y87" s="86"/>
      <c r="Z87" s="132"/>
      <c r="AA87" s="132"/>
      <c r="AB87" s="133"/>
      <c r="AC87" s="133"/>
      <c r="AD87" s="86"/>
    </row>
    <row r="88" spans="1:30" ht="18">
      <c r="A88" s="140">
        <f t="shared" si="28"/>
        <v>44969</v>
      </c>
      <c r="B88" s="164" t="str">
        <f t="shared" si="26"/>
        <v>Sunday</v>
      </c>
      <c r="C88" s="252"/>
      <c r="D88" s="247"/>
      <c r="E88" s="247">
        <f>IF($A$6=1,IFERROR(VLOOKUP(A88,'Data Table'!A:B,2,0),0),0)</f>
        <v>0</v>
      </c>
      <c r="F88" s="247"/>
      <c r="G88" s="247"/>
      <c r="H88" s="247"/>
      <c r="I88" s="247"/>
      <c r="J88" s="247"/>
      <c r="K88" s="249"/>
      <c r="L88" s="139">
        <f t="shared" si="27"/>
        <v>0</v>
      </c>
      <c r="M88" s="200">
        <f t="shared" si="25"/>
        <v>0</v>
      </c>
      <c r="N88" s="119"/>
      <c r="O88" s="119"/>
      <c r="P88" s="119"/>
      <c r="Q88" s="13"/>
      <c r="R88" s="13"/>
      <c r="S88" s="13"/>
      <c r="T88" s="13"/>
      <c r="U88" s="13"/>
      <c r="V88" s="13"/>
      <c r="W88" s="86"/>
      <c r="X88" s="86"/>
      <c r="Y88" s="86"/>
      <c r="Z88" s="132"/>
      <c r="AA88" s="132"/>
      <c r="AB88" s="133"/>
      <c r="AC88" s="133"/>
      <c r="AD88" s="86"/>
    </row>
    <row r="89" spans="1:30" ht="18">
      <c r="A89" s="140">
        <f t="shared" si="28"/>
        <v>44970</v>
      </c>
      <c r="B89" s="118" t="str">
        <f t="shared" si="26"/>
        <v>Monday</v>
      </c>
      <c r="C89" s="207"/>
      <c r="D89" s="203"/>
      <c r="E89" s="203">
        <f>IF($A$6=1,IFERROR(VLOOKUP(A89,'Data Table'!A:B,2,0),0),0)</f>
        <v>0</v>
      </c>
      <c r="F89" s="203"/>
      <c r="G89" s="203"/>
      <c r="H89" s="203"/>
      <c r="I89" s="203"/>
      <c r="J89" s="203"/>
      <c r="K89" s="206"/>
      <c r="L89" s="139">
        <f t="shared" si="27"/>
        <v>0</v>
      </c>
      <c r="M89" s="200">
        <f t="shared" si="25"/>
        <v>0</v>
      </c>
      <c r="N89" s="119"/>
      <c r="O89" s="119"/>
      <c r="P89" s="119"/>
      <c r="Q89" s="13"/>
      <c r="R89" s="13"/>
      <c r="S89" s="13"/>
      <c r="T89" s="13"/>
      <c r="U89" s="13"/>
      <c r="V89" s="13"/>
      <c r="W89" s="86"/>
      <c r="X89" s="86"/>
      <c r="Y89" s="86"/>
      <c r="Z89" s="132"/>
      <c r="AA89" s="132"/>
      <c r="AB89" s="133"/>
      <c r="AC89" s="133"/>
      <c r="AD89" s="86"/>
    </row>
    <row r="90" spans="1:30" ht="18">
      <c r="A90" s="140">
        <f t="shared" si="28"/>
        <v>44971</v>
      </c>
      <c r="B90" s="118" t="str">
        <f t="shared" si="26"/>
        <v>Tuesday</v>
      </c>
      <c r="C90" s="207"/>
      <c r="D90" s="203"/>
      <c r="E90" s="203">
        <f>IF($A$6=1,IFERROR(VLOOKUP(A90,'Data Table'!A:B,2,0),0),0)</f>
        <v>0</v>
      </c>
      <c r="F90" s="203"/>
      <c r="G90" s="203"/>
      <c r="H90" s="203"/>
      <c r="I90" s="203"/>
      <c r="J90" s="203"/>
      <c r="K90" s="206"/>
      <c r="L90" s="139">
        <f t="shared" si="27"/>
        <v>0</v>
      </c>
      <c r="M90" s="200">
        <f t="shared" si="25"/>
        <v>0</v>
      </c>
      <c r="N90" s="119"/>
      <c r="O90" s="119"/>
      <c r="P90" s="119"/>
      <c r="Q90" s="13"/>
      <c r="R90" s="13"/>
      <c r="S90" s="13"/>
      <c r="T90" s="13"/>
      <c r="U90" s="13"/>
      <c r="V90" s="13"/>
      <c r="W90" s="86"/>
      <c r="X90" s="86"/>
      <c r="Y90" s="86"/>
      <c r="Z90" s="132"/>
      <c r="AA90" s="132"/>
      <c r="AB90" s="133"/>
      <c r="AC90" s="133"/>
      <c r="AD90" s="86"/>
    </row>
    <row r="91" spans="1:30" ht="18">
      <c r="A91" s="140">
        <f t="shared" si="28"/>
        <v>44972</v>
      </c>
      <c r="B91" s="118" t="str">
        <f t="shared" si="26"/>
        <v>Wednesday</v>
      </c>
      <c r="C91" s="207"/>
      <c r="D91" s="203"/>
      <c r="E91" s="203">
        <f>IF($A$6=1,IFERROR(VLOOKUP(A91,'Data Table'!A:B,2,0),0),0)</f>
        <v>0</v>
      </c>
      <c r="F91" s="203"/>
      <c r="G91" s="203"/>
      <c r="H91" s="203"/>
      <c r="I91" s="203"/>
      <c r="J91" s="203"/>
      <c r="K91" s="206"/>
      <c r="L91" s="139">
        <f t="shared" si="27"/>
        <v>0</v>
      </c>
      <c r="M91" s="200">
        <f t="shared" si="25"/>
        <v>0</v>
      </c>
      <c r="N91" s="119"/>
      <c r="O91" s="119"/>
      <c r="P91" s="119"/>
      <c r="Q91" s="13"/>
      <c r="R91" s="13"/>
      <c r="S91" s="13"/>
      <c r="T91" s="13"/>
      <c r="U91" s="13"/>
      <c r="V91" s="13"/>
      <c r="W91" s="86"/>
      <c r="X91" s="86"/>
      <c r="Y91" s="86"/>
      <c r="Z91" s="132"/>
      <c r="AA91" s="132"/>
      <c r="AB91" s="133"/>
      <c r="AC91" s="133"/>
      <c r="AD91" s="86"/>
    </row>
    <row r="92" spans="1:30" ht="18">
      <c r="A92" s="140">
        <f t="shared" si="28"/>
        <v>44973</v>
      </c>
      <c r="B92" s="118" t="str">
        <f t="shared" si="26"/>
        <v>Thursday</v>
      </c>
      <c r="C92" s="207"/>
      <c r="D92" s="203"/>
      <c r="E92" s="203">
        <f>IF($A$6=1,IFERROR(VLOOKUP(A92,'Data Table'!A:B,2,0),0),0)</f>
        <v>0</v>
      </c>
      <c r="F92" s="203"/>
      <c r="G92" s="203"/>
      <c r="H92" s="203"/>
      <c r="I92" s="203"/>
      <c r="J92" s="203"/>
      <c r="K92" s="206"/>
      <c r="L92" s="139">
        <f t="shared" si="27"/>
        <v>0</v>
      </c>
      <c r="M92" s="200">
        <f t="shared" si="25"/>
        <v>0</v>
      </c>
      <c r="N92" s="119"/>
      <c r="O92" s="119"/>
      <c r="P92" s="119"/>
      <c r="Q92" s="13"/>
      <c r="R92" s="13"/>
      <c r="S92" s="13"/>
      <c r="T92" s="13"/>
      <c r="U92" s="13"/>
      <c r="V92" s="13"/>
      <c r="W92" s="86"/>
      <c r="X92" s="86"/>
      <c r="Y92" s="86"/>
      <c r="Z92" s="132"/>
      <c r="AA92" s="132"/>
      <c r="AB92" s="133"/>
      <c r="AC92" s="133"/>
      <c r="AD92" s="86"/>
    </row>
    <row r="93" spans="1:30" ht="18">
      <c r="A93" s="140">
        <f t="shared" si="28"/>
        <v>44974</v>
      </c>
      <c r="B93" s="118" t="str">
        <f t="shared" si="26"/>
        <v>Friday</v>
      </c>
      <c r="C93" s="207"/>
      <c r="D93" s="203"/>
      <c r="E93" s="203">
        <f>IF($A$6=1,IFERROR(VLOOKUP(A93,'Data Table'!A:B,2,0),0),0)</f>
        <v>0</v>
      </c>
      <c r="F93" s="203"/>
      <c r="G93" s="203"/>
      <c r="H93" s="203"/>
      <c r="I93" s="203"/>
      <c r="J93" s="203"/>
      <c r="K93" s="206"/>
      <c r="L93" s="139">
        <f t="shared" si="27"/>
        <v>0</v>
      </c>
      <c r="M93" s="200">
        <f t="shared" si="25"/>
        <v>0</v>
      </c>
      <c r="N93" s="118"/>
      <c r="O93" s="118"/>
      <c r="P93" s="119"/>
      <c r="Q93" s="13"/>
      <c r="R93" s="13"/>
      <c r="S93" s="13"/>
      <c r="T93" s="13"/>
      <c r="U93" s="13"/>
      <c r="V93" s="13"/>
      <c r="W93" s="86"/>
      <c r="X93" s="86"/>
      <c r="Y93" s="86"/>
      <c r="Z93" s="132"/>
      <c r="AA93" s="132"/>
      <c r="AB93" s="133"/>
      <c r="AC93" s="133"/>
      <c r="AD93" s="86"/>
    </row>
    <row r="94" spans="1:30" ht="18.75" thickBot="1">
      <c r="A94" s="140">
        <f t="shared" si="28"/>
        <v>44975</v>
      </c>
      <c r="B94" s="118" t="str">
        <f t="shared" si="26"/>
        <v>Saturday</v>
      </c>
      <c r="C94" s="252"/>
      <c r="D94" s="247"/>
      <c r="E94" s="247">
        <f>IF($A$6=1,IFERROR(VLOOKUP(A94,'Data Table'!A:B,2,0),0),0)</f>
        <v>0</v>
      </c>
      <c r="F94" s="247"/>
      <c r="G94" s="247"/>
      <c r="H94" s="247"/>
      <c r="I94" s="247"/>
      <c r="J94" s="247"/>
      <c r="K94" s="249"/>
      <c r="L94" s="139">
        <f t="shared" si="27"/>
        <v>0</v>
      </c>
      <c r="M94" s="200">
        <f t="shared" si="25"/>
        <v>0</v>
      </c>
      <c r="N94" s="118"/>
      <c r="O94" s="118"/>
      <c r="P94" s="119"/>
      <c r="Q94" s="13"/>
      <c r="R94" s="13"/>
      <c r="S94" s="13"/>
      <c r="T94" s="13"/>
      <c r="U94" s="13"/>
      <c r="V94" s="13"/>
      <c r="W94" s="86"/>
      <c r="X94" s="86"/>
      <c r="Y94" s="86"/>
      <c r="Z94" s="132"/>
      <c r="AA94" s="132"/>
      <c r="AB94" s="133"/>
      <c r="AC94" s="133"/>
      <c r="AD94" s="86"/>
    </row>
    <row r="95" spans="1:30" ht="24" customHeight="1">
      <c r="A95" s="145" t="s">
        <v>140</v>
      </c>
      <c r="B95" s="149" t="s">
        <v>141</v>
      </c>
      <c r="C95" s="147">
        <f>SUM(C81:C94)</f>
        <v>0</v>
      </c>
      <c r="D95" s="131">
        <f t="shared" ref="D95:K95" si="29">SUM(D81:D94)</f>
        <v>0</v>
      </c>
      <c r="E95" s="131">
        <f t="shared" si="29"/>
        <v>0</v>
      </c>
      <c r="F95" s="131">
        <f t="shared" si="29"/>
        <v>0</v>
      </c>
      <c r="G95" s="131">
        <f t="shared" si="29"/>
        <v>0</v>
      </c>
      <c r="H95" s="131">
        <f t="shared" si="29"/>
        <v>0</v>
      </c>
      <c r="I95" s="131">
        <f t="shared" si="29"/>
        <v>0</v>
      </c>
      <c r="J95" s="131">
        <f t="shared" si="29"/>
        <v>0</v>
      </c>
      <c r="K95" s="148">
        <f t="shared" si="29"/>
        <v>0</v>
      </c>
      <c r="L95" s="149">
        <f>SUM(L81:L94)-K95</f>
        <v>0</v>
      </c>
      <c r="M95" s="200">
        <f>IF(L95&gt;80,"ERROR",0)</f>
        <v>0</v>
      </c>
      <c r="N95" s="118"/>
      <c r="O95" s="118"/>
      <c r="P95" s="119"/>
      <c r="Q95" s="13"/>
      <c r="R95" s="13"/>
      <c r="S95" s="13"/>
      <c r="T95" s="13"/>
      <c r="U95" s="13"/>
      <c r="V95" s="13"/>
      <c r="W95" s="86"/>
      <c r="X95" s="86"/>
      <c r="Y95" s="86"/>
      <c r="Z95" s="132"/>
      <c r="AA95" s="132"/>
      <c r="AB95" s="133"/>
      <c r="AC95" s="133"/>
      <c r="AD95" s="86"/>
    </row>
    <row r="96" spans="1:30" ht="18.75" thickBot="1">
      <c r="A96" s="145"/>
      <c r="B96" s="146" t="s">
        <v>144</v>
      </c>
      <c r="C96" s="181">
        <f>$C$24</f>
        <v>0</v>
      </c>
      <c r="D96" s="182">
        <f>$D$24</f>
        <v>0</v>
      </c>
      <c r="E96" s="150"/>
      <c r="F96" s="150"/>
      <c r="G96" s="150"/>
      <c r="H96" s="150"/>
      <c r="I96" s="150"/>
      <c r="J96" s="150"/>
      <c r="K96" s="151"/>
      <c r="L96" s="152"/>
      <c r="M96" s="200"/>
      <c r="N96" s="118"/>
      <c r="O96" s="118"/>
      <c r="P96" s="119"/>
      <c r="Q96" s="13"/>
      <c r="R96" s="13"/>
      <c r="S96" s="13"/>
      <c r="T96" s="13"/>
      <c r="U96" s="13"/>
      <c r="V96" s="13"/>
      <c r="W96" s="86"/>
      <c r="X96" s="86"/>
      <c r="Y96" s="86"/>
      <c r="Z96" s="132"/>
      <c r="AA96" s="132"/>
      <c r="AB96" s="133"/>
      <c r="AC96" s="133"/>
      <c r="AD96" s="86"/>
    </row>
    <row r="97" spans="1:30" ht="18.75" thickBot="1">
      <c r="A97" s="153">
        <f>B80</f>
        <v>4</v>
      </c>
      <c r="B97" s="154" t="s">
        <v>143</v>
      </c>
      <c r="C97" s="155">
        <f>C79-C95+(L95*C96)</f>
        <v>0</v>
      </c>
      <c r="D97" s="155">
        <f>D79-D95+(L95*D96)</f>
        <v>0</v>
      </c>
      <c r="E97" s="165"/>
      <c r="F97" s="156">
        <f>F79-F95</f>
        <v>0</v>
      </c>
      <c r="G97" s="156">
        <f t="shared" ref="G97:I97" si="30">G79-G95</f>
        <v>0</v>
      </c>
      <c r="H97" s="157">
        <f t="shared" si="30"/>
        <v>0</v>
      </c>
      <c r="I97" s="157" t="e">
        <f t="shared" si="30"/>
        <v>#N/A</v>
      </c>
      <c r="J97" s="157"/>
      <c r="K97" s="158"/>
      <c r="L97" s="166"/>
      <c r="M97" s="200"/>
      <c r="N97" s="118"/>
      <c r="O97" s="118"/>
      <c r="P97" s="119"/>
      <c r="Q97" s="13"/>
      <c r="R97" s="13"/>
      <c r="S97" s="13"/>
      <c r="T97" s="13"/>
      <c r="U97" s="13"/>
      <c r="V97" s="13"/>
      <c r="W97" s="86"/>
      <c r="X97" s="86"/>
      <c r="Y97" s="86"/>
      <c r="Z97" s="132"/>
      <c r="AA97" s="132"/>
      <c r="AB97" s="133"/>
      <c r="AC97" s="133"/>
      <c r="AD97" s="86"/>
    </row>
    <row r="98" spans="1:30" ht="33.6" customHeight="1" thickBot="1">
      <c r="A98" s="160" t="s">
        <v>140</v>
      </c>
      <c r="B98" s="161">
        <f>IF(B80=26,1,B80+1)</f>
        <v>5</v>
      </c>
      <c r="C98" s="184" t="s">
        <v>102</v>
      </c>
      <c r="D98" s="185" t="s">
        <v>107</v>
      </c>
      <c r="E98" s="185" t="s">
        <v>81</v>
      </c>
      <c r="F98" s="185" t="s">
        <v>111</v>
      </c>
      <c r="G98" s="185" t="s">
        <v>90</v>
      </c>
      <c r="H98" s="185" t="s">
        <v>76</v>
      </c>
      <c r="I98" s="185" t="s">
        <v>1592</v>
      </c>
      <c r="J98" s="185" t="s">
        <v>118</v>
      </c>
      <c r="K98" s="186" t="s">
        <v>85</v>
      </c>
      <c r="L98" s="186" t="s">
        <v>139</v>
      </c>
      <c r="M98" s="198"/>
      <c r="N98" s="119"/>
      <c r="O98" s="119"/>
      <c r="P98" s="119"/>
      <c r="Q98" s="13"/>
      <c r="R98" s="13"/>
      <c r="S98" s="13"/>
      <c r="T98" s="13"/>
      <c r="U98" s="13"/>
      <c r="V98" s="13"/>
      <c r="W98" s="86"/>
      <c r="X98" s="86"/>
      <c r="Y98" s="86"/>
      <c r="Z98" s="132"/>
      <c r="AA98" s="132"/>
      <c r="AB98" s="133"/>
      <c r="AC98" s="133"/>
      <c r="AD98" s="86"/>
    </row>
    <row r="99" spans="1:30" ht="18">
      <c r="A99" s="183">
        <f>VLOOKUP(B98,'Data Table'!$F:$J,2,0)</f>
        <v>44976</v>
      </c>
      <c r="B99" s="162" t="str">
        <f>TEXT(A99,"dddd")</f>
        <v>Sunday</v>
      </c>
      <c r="C99" s="253"/>
      <c r="D99" s="245"/>
      <c r="E99" s="247">
        <f>IF($A$6=1,IFERROR(VLOOKUP(A99,'Data Table'!A:B,2,0),0),0)</f>
        <v>0</v>
      </c>
      <c r="F99" s="246"/>
      <c r="G99" s="246"/>
      <c r="H99" s="246"/>
      <c r="I99" s="246"/>
      <c r="J99" s="246"/>
      <c r="K99" s="254"/>
      <c r="L99" s="139">
        <f t="shared" ref="L99:L112" si="31">SUM(C99:K99)</f>
        <v>0</v>
      </c>
      <c r="M99" s="200">
        <f t="shared" ref="M99:M112" si="32">IF(L99&gt;8,"Error",0)</f>
        <v>0</v>
      </c>
      <c r="N99" s="119"/>
      <c r="O99" s="119"/>
      <c r="P99" s="119"/>
      <c r="Q99" s="13"/>
      <c r="R99" s="13"/>
      <c r="S99" s="13"/>
      <c r="T99" s="13"/>
      <c r="U99" s="13"/>
      <c r="V99" s="13"/>
      <c r="W99" s="86"/>
      <c r="X99" s="86"/>
      <c r="Y99" s="86"/>
      <c r="Z99" s="132"/>
      <c r="AA99" s="132"/>
      <c r="AB99" s="133"/>
      <c r="AC99" s="133"/>
      <c r="AD99" s="86"/>
    </row>
    <row r="100" spans="1:30" ht="18">
      <c r="A100" s="140">
        <f>A99+1</f>
        <v>44977</v>
      </c>
      <c r="B100" s="163" t="str">
        <f t="shared" ref="B100:B112" si="33">TEXT(A100,"dddd")</f>
        <v>Monday</v>
      </c>
      <c r="C100" s="207"/>
      <c r="D100" s="203"/>
      <c r="E100" s="203">
        <v>0</v>
      </c>
      <c r="F100" s="204"/>
      <c r="G100" s="204"/>
      <c r="H100" s="204"/>
      <c r="I100" s="204"/>
      <c r="J100" s="204"/>
      <c r="K100" s="206"/>
      <c r="L100" s="139">
        <f t="shared" si="31"/>
        <v>0</v>
      </c>
      <c r="M100" s="200">
        <f>IF(L100&gt;8,"Error",0)</f>
        <v>0</v>
      </c>
      <c r="N100" s="119"/>
      <c r="O100" s="119"/>
      <c r="P100" s="119"/>
      <c r="Q100" s="13"/>
      <c r="R100" s="13"/>
      <c r="S100" s="13"/>
      <c r="T100" s="13"/>
      <c r="U100" s="13"/>
      <c r="V100" s="13"/>
      <c r="W100" s="86"/>
      <c r="X100" s="86"/>
      <c r="Y100" s="86"/>
      <c r="Z100" s="132"/>
      <c r="AA100" s="132"/>
      <c r="AB100" s="133"/>
      <c r="AC100" s="133"/>
      <c r="AD100" s="86"/>
    </row>
    <row r="101" spans="1:30" ht="18">
      <c r="A101" s="140">
        <f t="shared" ref="A101:A112" si="34">A100+1</f>
        <v>44978</v>
      </c>
      <c r="B101" s="163" t="str">
        <f t="shared" si="33"/>
        <v>Tuesday</v>
      </c>
      <c r="C101" s="207"/>
      <c r="D101" s="203"/>
      <c r="E101" s="203">
        <f>IF($A$6=1,IFERROR(VLOOKUP(A101,'Data Table'!A:B,2,0),0),0)</f>
        <v>0</v>
      </c>
      <c r="F101" s="204"/>
      <c r="G101" s="204"/>
      <c r="H101" s="204"/>
      <c r="I101" s="204"/>
      <c r="J101" s="204"/>
      <c r="K101" s="206"/>
      <c r="L101" s="139">
        <f t="shared" si="31"/>
        <v>0</v>
      </c>
      <c r="M101" s="200">
        <f t="shared" si="32"/>
        <v>0</v>
      </c>
      <c r="N101" s="119"/>
      <c r="O101" s="119"/>
      <c r="P101" s="119"/>
      <c r="Q101" s="13"/>
      <c r="R101" s="13"/>
      <c r="S101" s="13"/>
      <c r="T101" s="13"/>
      <c r="U101" s="13"/>
      <c r="V101" s="13"/>
      <c r="W101" s="86"/>
      <c r="X101" s="86"/>
      <c r="Y101" s="86"/>
      <c r="Z101" s="132"/>
      <c r="AA101" s="132"/>
      <c r="AB101" s="133"/>
      <c r="AC101" s="133"/>
      <c r="AD101" s="86"/>
    </row>
    <row r="102" spans="1:30" ht="18">
      <c r="A102" s="140">
        <f t="shared" si="34"/>
        <v>44979</v>
      </c>
      <c r="B102" s="163" t="str">
        <f t="shared" si="33"/>
        <v>Wednesday</v>
      </c>
      <c r="C102" s="207"/>
      <c r="D102" s="203"/>
      <c r="E102" s="203">
        <f>IF($A$6=1,IFERROR(VLOOKUP(A102,'Data Table'!A:B,2,0),0),0)</f>
        <v>0</v>
      </c>
      <c r="F102" s="203"/>
      <c r="G102" s="203"/>
      <c r="H102" s="203"/>
      <c r="I102" s="203"/>
      <c r="J102" s="203"/>
      <c r="K102" s="206"/>
      <c r="L102" s="139">
        <f t="shared" si="31"/>
        <v>0</v>
      </c>
      <c r="M102" s="200">
        <f t="shared" si="32"/>
        <v>0</v>
      </c>
      <c r="N102" s="119"/>
      <c r="O102" s="119"/>
      <c r="P102" s="119"/>
      <c r="Q102" s="13"/>
      <c r="R102" s="13"/>
      <c r="S102" s="13"/>
      <c r="T102" s="13"/>
      <c r="U102" s="13"/>
      <c r="V102" s="13"/>
      <c r="W102" s="86"/>
      <c r="X102" s="86"/>
      <c r="Y102" s="86"/>
      <c r="Z102" s="132"/>
      <c r="AA102" s="132"/>
      <c r="AB102" s="133"/>
      <c r="AC102" s="133"/>
      <c r="AD102" s="86"/>
    </row>
    <row r="103" spans="1:30" ht="18">
      <c r="A103" s="140">
        <f t="shared" si="34"/>
        <v>44980</v>
      </c>
      <c r="B103" s="164" t="str">
        <f t="shared" si="33"/>
        <v>Thursday</v>
      </c>
      <c r="C103" s="207"/>
      <c r="D103" s="203"/>
      <c r="E103" s="203">
        <f>IF($A$6=1,IFERROR(VLOOKUP(A103,'Data Table'!A:B,2,0),0),0)</f>
        <v>0</v>
      </c>
      <c r="F103" s="203"/>
      <c r="G103" s="203"/>
      <c r="H103" s="203"/>
      <c r="I103" s="203"/>
      <c r="J103" s="203"/>
      <c r="K103" s="206"/>
      <c r="L103" s="139">
        <f t="shared" si="31"/>
        <v>0</v>
      </c>
      <c r="M103" s="200">
        <f t="shared" si="32"/>
        <v>0</v>
      </c>
      <c r="N103" s="119"/>
      <c r="O103" s="119"/>
      <c r="P103" s="119"/>
      <c r="Q103" s="13"/>
      <c r="R103" s="13"/>
      <c r="S103" s="13"/>
      <c r="T103" s="13"/>
      <c r="U103" s="13"/>
      <c r="V103" s="13"/>
      <c r="W103" s="86"/>
      <c r="X103" s="86"/>
      <c r="Y103" s="86"/>
      <c r="Z103" s="132"/>
      <c r="AA103" s="132"/>
      <c r="AB103" s="133"/>
      <c r="AC103" s="133"/>
      <c r="AD103" s="86"/>
    </row>
    <row r="104" spans="1:30" ht="18">
      <c r="A104" s="140">
        <f t="shared" si="34"/>
        <v>44981</v>
      </c>
      <c r="B104" s="164" t="str">
        <f t="shared" si="33"/>
        <v>Friday</v>
      </c>
      <c r="C104" s="207"/>
      <c r="D104" s="203"/>
      <c r="E104" s="203">
        <f>IF($A$6=1,IFERROR(VLOOKUP(A104,'Data Table'!A:B,2,0),0),0)</f>
        <v>0</v>
      </c>
      <c r="F104" s="203"/>
      <c r="G104" s="203"/>
      <c r="H104" s="203"/>
      <c r="I104" s="203"/>
      <c r="J104" s="203"/>
      <c r="K104" s="206"/>
      <c r="L104" s="139">
        <f t="shared" si="31"/>
        <v>0</v>
      </c>
      <c r="M104" s="200">
        <f t="shared" si="32"/>
        <v>0</v>
      </c>
      <c r="N104" s="119"/>
      <c r="O104" s="119"/>
      <c r="P104" s="119"/>
      <c r="Q104" s="13"/>
      <c r="R104" s="13"/>
      <c r="S104" s="13"/>
      <c r="T104" s="13"/>
      <c r="U104" s="13"/>
      <c r="V104" s="13"/>
      <c r="W104" s="86"/>
      <c r="X104" s="86"/>
      <c r="Y104" s="86"/>
      <c r="Z104" s="132"/>
      <c r="AA104" s="132"/>
      <c r="AB104" s="133"/>
      <c r="AC104" s="133"/>
      <c r="AD104" s="86"/>
    </row>
    <row r="105" spans="1:30" ht="18">
      <c r="A105" s="140">
        <f t="shared" si="34"/>
        <v>44982</v>
      </c>
      <c r="B105" s="164" t="str">
        <f t="shared" si="33"/>
        <v>Saturday</v>
      </c>
      <c r="C105" s="252"/>
      <c r="D105" s="247"/>
      <c r="E105" s="247">
        <f>IF($A$6=1,IFERROR(VLOOKUP(A105,'Data Table'!A:B,2,0),0),0)</f>
        <v>0</v>
      </c>
      <c r="F105" s="247"/>
      <c r="G105" s="247"/>
      <c r="H105" s="247"/>
      <c r="I105" s="247"/>
      <c r="J105" s="247"/>
      <c r="K105" s="249"/>
      <c r="L105" s="139">
        <f t="shared" si="31"/>
        <v>0</v>
      </c>
      <c r="M105" s="200">
        <f t="shared" si="32"/>
        <v>0</v>
      </c>
      <c r="N105" s="119"/>
      <c r="O105" s="119"/>
      <c r="P105" s="119"/>
      <c r="Q105" s="13"/>
      <c r="R105" s="13"/>
      <c r="S105" s="13"/>
      <c r="T105" s="13"/>
      <c r="U105" s="13"/>
      <c r="V105" s="13"/>
      <c r="W105" s="86"/>
      <c r="X105" s="86"/>
      <c r="Y105" s="86"/>
      <c r="Z105" s="132"/>
      <c r="AA105" s="132"/>
      <c r="AB105" s="133"/>
      <c r="AC105" s="133"/>
      <c r="AD105" s="86"/>
    </row>
    <row r="106" spans="1:30" ht="18">
      <c r="A106" s="140">
        <f t="shared" si="34"/>
        <v>44983</v>
      </c>
      <c r="B106" s="164" t="str">
        <f t="shared" si="33"/>
        <v>Sunday</v>
      </c>
      <c r="C106" s="252"/>
      <c r="D106" s="247"/>
      <c r="E106" s="247">
        <f>IF($A$6=1,IFERROR(VLOOKUP(A106,'Data Table'!A:B,2,0),0),0)</f>
        <v>0</v>
      </c>
      <c r="F106" s="247"/>
      <c r="G106" s="247"/>
      <c r="H106" s="247"/>
      <c r="I106" s="247"/>
      <c r="J106" s="247"/>
      <c r="K106" s="249"/>
      <c r="L106" s="139">
        <f t="shared" si="31"/>
        <v>0</v>
      </c>
      <c r="M106" s="200">
        <f t="shared" si="32"/>
        <v>0</v>
      </c>
      <c r="N106" s="119"/>
      <c r="O106" s="119"/>
      <c r="P106" s="119"/>
      <c r="Q106" s="13"/>
      <c r="R106" s="13"/>
      <c r="S106" s="13"/>
      <c r="T106" s="13"/>
      <c r="U106" s="13"/>
      <c r="V106" s="13"/>
      <c r="W106" s="86"/>
      <c r="X106" s="86"/>
      <c r="Y106" s="86"/>
      <c r="Z106" s="132"/>
      <c r="AA106" s="132"/>
      <c r="AB106" s="133"/>
      <c r="AC106" s="133"/>
      <c r="AD106" s="86"/>
    </row>
    <row r="107" spans="1:30" ht="21">
      <c r="A107" s="140">
        <f t="shared" si="34"/>
        <v>44984</v>
      </c>
      <c r="B107" s="118" t="str">
        <f t="shared" si="33"/>
        <v>Monday</v>
      </c>
      <c r="C107" s="207"/>
      <c r="D107" s="203"/>
      <c r="E107" s="203">
        <f>IF($A$6=1,IFERROR(VLOOKUP(A107,'Data Table'!A:B,2,0),0),0)</f>
        <v>0</v>
      </c>
      <c r="F107" s="203"/>
      <c r="G107" s="203"/>
      <c r="H107" s="203"/>
      <c r="I107" s="203"/>
      <c r="J107" s="203"/>
      <c r="K107" s="206"/>
      <c r="L107" s="139">
        <f t="shared" si="31"/>
        <v>0</v>
      </c>
      <c r="M107" s="200">
        <f t="shared" si="32"/>
        <v>0</v>
      </c>
      <c r="N107" s="119"/>
      <c r="O107" s="119"/>
      <c r="P107" s="119"/>
      <c r="Q107" s="13"/>
      <c r="R107" s="13"/>
      <c r="S107" s="13"/>
      <c r="T107" s="13"/>
      <c r="U107" s="13"/>
      <c r="V107" s="13"/>
      <c r="W107" s="86"/>
      <c r="X107" s="86"/>
      <c r="Y107" s="86"/>
      <c r="Z107" s="132"/>
      <c r="AA107" s="132"/>
      <c r="AB107" s="133"/>
      <c r="AC107" s="133"/>
      <c r="AD107" s="86"/>
    </row>
    <row r="108" spans="1:30" ht="21">
      <c r="A108" s="140">
        <f t="shared" si="34"/>
        <v>44985</v>
      </c>
      <c r="B108" s="118" t="str">
        <f t="shared" si="33"/>
        <v>Tuesday</v>
      </c>
      <c r="C108" s="207"/>
      <c r="D108" s="203"/>
      <c r="E108" s="203">
        <f>IF($A$6=1,IFERROR(VLOOKUP(A108,'Data Table'!A:B,2,0),0),0)</f>
        <v>0</v>
      </c>
      <c r="F108" s="203"/>
      <c r="G108" s="203"/>
      <c r="H108" s="203"/>
      <c r="I108" s="203"/>
      <c r="J108" s="203"/>
      <c r="K108" s="206"/>
      <c r="L108" s="139">
        <f t="shared" si="31"/>
        <v>0</v>
      </c>
      <c r="M108" s="200">
        <f t="shared" si="32"/>
        <v>0</v>
      </c>
      <c r="N108" s="119"/>
      <c r="O108" s="119"/>
      <c r="P108" s="119"/>
      <c r="Q108" s="13"/>
      <c r="R108" s="13"/>
      <c r="S108" s="13"/>
      <c r="T108" s="13"/>
      <c r="U108" s="13"/>
      <c r="V108" s="13"/>
      <c r="W108" s="86"/>
      <c r="X108" s="86"/>
      <c r="Y108" s="86"/>
      <c r="Z108" s="132"/>
      <c r="AA108" s="132"/>
      <c r="AB108" s="133"/>
      <c r="AC108" s="133"/>
      <c r="AD108" s="86"/>
    </row>
    <row r="109" spans="1:30" ht="21">
      <c r="A109" s="140">
        <f t="shared" si="34"/>
        <v>44986</v>
      </c>
      <c r="B109" s="118" t="str">
        <f t="shared" si="33"/>
        <v>Wednesday</v>
      </c>
      <c r="C109" s="207"/>
      <c r="D109" s="203"/>
      <c r="E109" s="203">
        <f>IF($A$6=1,IFERROR(VLOOKUP(A109,'Data Table'!A:B,2,0),0),0)</f>
        <v>0</v>
      </c>
      <c r="F109" s="203"/>
      <c r="G109" s="203"/>
      <c r="H109" s="203"/>
      <c r="I109" s="203"/>
      <c r="J109" s="203"/>
      <c r="K109" s="206"/>
      <c r="L109" s="139">
        <f t="shared" si="31"/>
        <v>0</v>
      </c>
      <c r="M109" s="200">
        <f t="shared" si="32"/>
        <v>0</v>
      </c>
      <c r="N109" s="119"/>
      <c r="O109" s="119"/>
      <c r="P109" s="119"/>
      <c r="Q109" s="13"/>
      <c r="R109" s="13"/>
      <c r="S109" s="13"/>
      <c r="T109" s="13"/>
      <c r="U109" s="13"/>
      <c r="V109" s="13"/>
      <c r="W109" s="86"/>
      <c r="X109" s="86"/>
      <c r="Y109" s="86"/>
      <c r="Z109" s="132"/>
      <c r="AA109" s="132"/>
      <c r="AB109" s="133"/>
      <c r="AC109" s="133"/>
      <c r="AD109" s="86"/>
    </row>
    <row r="110" spans="1:30" ht="21">
      <c r="A110" s="140">
        <f t="shared" si="34"/>
        <v>44987</v>
      </c>
      <c r="B110" s="118" t="str">
        <f t="shared" si="33"/>
        <v>Thursday</v>
      </c>
      <c r="C110" s="207"/>
      <c r="D110" s="203"/>
      <c r="E110" s="203">
        <f>IF($A$6=1,IFERROR(VLOOKUP(A110,'Data Table'!A:B,2,0),0),0)</f>
        <v>0</v>
      </c>
      <c r="F110" s="203"/>
      <c r="G110" s="203"/>
      <c r="H110" s="203"/>
      <c r="I110" s="203"/>
      <c r="J110" s="203"/>
      <c r="K110" s="206"/>
      <c r="L110" s="139">
        <f t="shared" si="31"/>
        <v>0</v>
      </c>
      <c r="M110" s="200">
        <f t="shared" si="32"/>
        <v>0</v>
      </c>
      <c r="N110" s="119"/>
      <c r="O110" s="119"/>
      <c r="P110" s="119"/>
      <c r="Q110" s="13"/>
      <c r="R110" s="13"/>
      <c r="S110" s="13"/>
      <c r="T110" s="13"/>
      <c r="U110" s="13"/>
      <c r="V110" s="13"/>
      <c r="W110" s="86"/>
      <c r="X110" s="86"/>
      <c r="Y110" s="86"/>
      <c r="Z110" s="132"/>
      <c r="AA110" s="132"/>
      <c r="AB110" s="133"/>
      <c r="AC110" s="133"/>
      <c r="AD110" s="86"/>
    </row>
    <row r="111" spans="1:30" ht="21">
      <c r="A111" s="140">
        <f t="shared" si="34"/>
        <v>44988</v>
      </c>
      <c r="B111" s="118" t="str">
        <f t="shared" si="33"/>
        <v>Friday</v>
      </c>
      <c r="C111" s="207"/>
      <c r="D111" s="203"/>
      <c r="E111" s="203">
        <f>IF($A$6=1,IFERROR(VLOOKUP(A111,'Data Table'!A:B,2,0),0),0)</f>
        <v>0</v>
      </c>
      <c r="F111" s="203"/>
      <c r="G111" s="203"/>
      <c r="H111" s="203"/>
      <c r="I111" s="203"/>
      <c r="J111" s="203"/>
      <c r="K111" s="206"/>
      <c r="L111" s="139">
        <f t="shared" si="31"/>
        <v>0</v>
      </c>
      <c r="M111" s="200">
        <f t="shared" si="32"/>
        <v>0</v>
      </c>
      <c r="N111" s="118"/>
      <c r="O111" s="118"/>
      <c r="P111" s="119"/>
      <c r="Q111" s="13"/>
      <c r="R111" s="13"/>
      <c r="S111" s="13"/>
      <c r="T111" s="13"/>
      <c r="U111" s="13"/>
      <c r="V111" s="13"/>
      <c r="W111" s="86"/>
      <c r="X111" s="86"/>
      <c r="Y111" s="86"/>
      <c r="Z111" s="132"/>
      <c r="AA111" s="132"/>
      <c r="AB111" s="133"/>
      <c r="AC111" s="133"/>
      <c r="AD111" s="86"/>
    </row>
    <row r="112" spans="1:30" ht="21.75" thickBot="1">
      <c r="A112" s="140">
        <f t="shared" si="34"/>
        <v>44989</v>
      </c>
      <c r="B112" s="118" t="str">
        <f t="shared" si="33"/>
        <v>Saturday</v>
      </c>
      <c r="C112" s="252"/>
      <c r="D112" s="247"/>
      <c r="E112" s="247">
        <f>IF($A$6=1,IFERROR(VLOOKUP(A112,'Data Table'!A:B,2,0),0),0)</f>
        <v>0</v>
      </c>
      <c r="F112" s="247"/>
      <c r="G112" s="247"/>
      <c r="H112" s="247"/>
      <c r="I112" s="247"/>
      <c r="J112" s="247"/>
      <c r="K112" s="249"/>
      <c r="L112" s="139">
        <f t="shared" si="31"/>
        <v>0</v>
      </c>
      <c r="M112" s="200">
        <f t="shared" si="32"/>
        <v>0</v>
      </c>
      <c r="N112" s="118"/>
      <c r="O112" s="118"/>
      <c r="P112" s="119"/>
      <c r="Q112" s="13"/>
      <c r="R112" s="13"/>
      <c r="S112" s="13"/>
      <c r="T112" s="13"/>
      <c r="U112" s="13"/>
      <c r="V112" s="13"/>
      <c r="W112" s="86"/>
      <c r="X112" s="86"/>
      <c r="Y112" s="86"/>
      <c r="Z112" s="132"/>
      <c r="AA112" s="132"/>
      <c r="AB112" s="133"/>
      <c r="AC112" s="133"/>
      <c r="AD112" s="86"/>
    </row>
    <row r="113" spans="1:30" ht="24" customHeight="1">
      <c r="A113" s="145" t="s">
        <v>140</v>
      </c>
      <c r="B113" s="149" t="s">
        <v>141</v>
      </c>
      <c r="C113" s="147">
        <f>SUM(C99:C112)</f>
        <v>0</v>
      </c>
      <c r="D113" s="131">
        <f t="shared" ref="D113:K113" si="35">SUM(D99:D112)</f>
        <v>0</v>
      </c>
      <c r="E113" s="131">
        <f t="shared" si="35"/>
        <v>0</v>
      </c>
      <c r="F113" s="131">
        <f t="shared" si="35"/>
        <v>0</v>
      </c>
      <c r="G113" s="131">
        <f t="shared" si="35"/>
        <v>0</v>
      </c>
      <c r="H113" s="131">
        <f t="shared" si="35"/>
        <v>0</v>
      </c>
      <c r="I113" s="131">
        <f t="shared" si="35"/>
        <v>0</v>
      </c>
      <c r="J113" s="131">
        <f t="shared" si="35"/>
        <v>0</v>
      </c>
      <c r="K113" s="148">
        <f t="shared" si="35"/>
        <v>0</v>
      </c>
      <c r="L113" s="149">
        <f>SUM(L99:L112)-K113</f>
        <v>0</v>
      </c>
      <c r="M113" s="200">
        <f>IF(L113&gt;80,"ERROR",0)</f>
        <v>0</v>
      </c>
      <c r="N113" s="118"/>
      <c r="O113" s="118"/>
      <c r="P113" s="119"/>
      <c r="Q113" s="13"/>
      <c r="R113" s="13"/>
      <c r="S113" s="13"/>
      <c r="T113" s="13"/>
      <c r="U113" s="13"/>
      <c r="V113" s="13"/>
      <c r="W113" s="86"/>
      <c r="X113" s="86"/>
      <c r="Y113" s="86"/>
      <c r="Z113" s="132"/>
      <c r="AA113" s="132"/>
      <c r="AB113" s="133"/>
      <c r="AC113" s="133"/>
      <c r="AD113" s="86"/>
    </row>
    <row r="114" spans="1:30" ht="21.75" thickBot="1">
      <c r="A114" s="145"/>
      <c r="B114" s="146" t="s">
        <v>144</v>
      </c>
      <c r="C114" s="181">
        <f>$C$24</f>
        <v>0</v>
      </c>
      <c r="D114" s="182">
        <f>$D$24</f>
        <v>0</v>
      </c>
      <c r="E114" s="150"/>
      <c r="F114" s="150"/>
      <c r="G114" s="150"/>
      <c r="H114" s="150"/>
      <c r="I114" s="150"/>
      <c r="J114" s="150"/>
      <c r="K114" s="151"/>
      <c r="L114" s="152"/>
      <c r="M114" s="200"/>
      <c r="N114" s="118"/>
      <c r="O114" s="118"/>
      <c r="P114" s="119"/>
      <c r="Q114" s="13"/>
      <c r="R114" s="13"/>
      <c r="S114" s="13"/>
      <c r="T114" s="13"/>
      <c r="U114" s="13"/>
      <c r="V114" s="13"/>
      <c r="W114" s="86"/>
      <c r="X114" s="86"/>
      <c r="Y114" s="86"/>
      <c r="Z114" s="132"/>
      <c r="AA114" s="132"/>
      <c r="AB114" s="133"/>
      <c r="AC114" s="133"/>
      <c r="AD114" s="86"/>
    </row>
    <row r="115" spans="1:30" ht="21.75" thickBot="1">
      <c r="A115" s="153">
        <f>B98</f>
        <v>5</v>
      </c>
      <c r="B115" s="154" t="s">
        <v>143</v>
      </c>
      <c r="C115" s="155">
        <f>C97-C113+(L113*C114)</f>
        <v>0</v>
      </c>
      <c r="D115" s="155">
        <f>D97-D113+(L113*D114)</f>
        <v>0</v>
      </c>
      <c r="E115" s="165"/>
      <c r="F115" s="156">
        <f t="shared" ref="F115:I115" si="36">F97-F113</f>
        <v>0</v>
      </c>
      <c r="G115" s="156">
        <f t="shared" si="36"/>
        <v>0</v>
      </c>
      <c r="H115" s="157">
        <f t="shared" si="36"/>
        <v>0</v>
      </c>
      <c r="I115" s="157" t="e">
        <f t="shared" si="36"/>
        <v>#N/A</v>
      </c>
      <c r="J115" s="157"/>
      <c r="K115" s="158"/>
      <c r="L115" s="166"/>
      <c r="M115" s="201"/>
      <c r="N115" s="118"/>
      <c r="O115" s="118"/>
      <c r="P115" s="119"/>
      <c r="Q115" s="13"/>
      <c r="R115" s="13"/>
      <c r="S115" s="13"/>
      <c r="T115" s="13"/>
      <c r="U115" s="13"/>
      <c r="V115" s="13"/>
      <c r="W115" s="86"/>
      <c r="X115" s="86"/>
      <c r="Y115" s="86"/>
      <c r="Z115" s="132"/>
      <c r="AA115" s="132"/>
      <c r="AB115" s="133"/>
      <c r="AC115" s="133"/>
      <c r="AD115" s="86"/>
    </row>
    <row r="116" spans="1:30" ht="33.6" customHeight="1" thickBot="1">
      <c r="A116" s="160" t="s">
        <v>140</v>
      </c>
      <c r="B116" s="161">
        <f>IF(B98=26,1,B98+1)</f>
        <v>6</v>
      </c>
      <c r="C116" s="184" t="s">
        <v>102</v>
      </c>
      <c r="D116" s="185" t="s">
        <v>107</v>
      </c>
      <c r="E116" s="185" t="s">
        <v>81</v>
      </c>
      <c r="F116" s="185" t="s">
        <v>111</v>
      </c>
      <c r="G116" s="185" t="s">
        <v>90</v>
      </c>
      <c r="H116" s="185" t="s">
        <v>76</v>
      </c>
      <c r="I116" s="185" t="s">
        <v>1592</v>
      </c>
      <c r="J116" s="185" t="s">
        <v>118</v>
      </c>
      <c r="K116" s="186" t="s">
        <v>85</v>
      </c>
      <c r="L116" s="186" t="s">
        <v>139</v>
      </c>
      <c r="M116" s="198"/>
      <c r="N116" s="119"/>
      <c r="O116" s="119"/>
      <c r="P116" s="119"/>
      <c r="Q116" s="13"/>
      <c r="R116" s="13"/>
      <c r="S116" s="13"/>
      <c r="T116" s="13"/>
      <c r="U116" s="13"/>
      <c r="V116" s="13"/>
      <c r="W116" s="86"/>
      <c r="X116" s="86"/>
      <c r="Y116" s="86"/>
      <c r="Z116" s="132"/>
      <c r="AA116" s="132"/>
      <c r="AB116" s="133"/>
      <c r="AC116" s="133"/>
      <c r="AD116" s="86"/>
    </row>
    <row r="117" spans="1:30" ht="21">
      <c r="A117" s="183">
        <f>VLOOKUP(B116,'Data Table'!$F:$J,2,0)</f>
        <v>44990</v>
      </c>
      <c r="B117" s="162" t="str">
        <f>TEXT(A117,"dddd")</f>
        <v>Sunday</v>
      </c>
      <c r="C117" s="253"/>
      <c r="D117" s="245"/>
      <c r="E117" s="247">
        <f>IF($A$6=1,IFERROR(VLOOKUP(A117,'Data Table'!A:B,2,0),0),0)</f>
        <v>0</v>
      </c>
      <c r="F117" s="246"/>
      <c r="G117" s="246"/>
      <c r="H117" s="246"/>
      <c r="I117" s="246"/>
      <c r="J117" s="246"/>
      <c r="K117" s="254"/>
      <c r="L117" s="139">
        <f t="shared" ref="L117:L130" si="37">SUM(C117:K117)</f>
        <v>0</v>
      </c>
      <c r="M117" s="200">
        <f t="shared" ref="M117:M130" si="38">IF(L117&gt;8,"Error",0)</f>
        <v>0</v>
      </c>
      <c r="N117" s="119"/>
      <c r="O117" s="119"/>
      <c r="P117" s="119"/>
      <c r="Q117" s="13"/>
      <c r="R117" s="13"/>
      <c r="S117" s="13"/>
      <c r="T117" s="13"/>
      <c r="U117" s="13"/>
      <c r="V117" s="13"/>
      <c r="W117" s="86"/>
      <c r="X117" s="86"/>
      <c r="Y117" s="86"/>
      <c r="Z117" s="132"/>
      <c r="AA117" s="132"/>
      <c r="AB117" s="133"/>
      <c r="AC117" s="133"/>
      <c r="AD117" s="86"/>
    </row>
    <row r="118" spans="1:30" ht="21">
      <c r="A118" s="140">
        <f>A117+1</f>
        <v>44991</v>
      </c>
      <c r="B118" s="163" t="str">
        <f t="shared" ref="B118:B130" si="39">TEXT(A118,"dddd")</f>
        <v>Monday</v>
      </c>
      <c r="C118" s="207"/>
      <c r="D118" s="203"/>
      <c r="E118" s="203">
        <f>IF($A$6=1,IFERROR(VLOOKUP(A118,'Data Table'!A:B,2,0),0),0)</f>
        <v>0</v>
      </c>
      <c r="F118" s="204"/>
      <c r="G118" s="204"/>
      <c r="H118" s="204"/>
      <c r="I118" s="204"/>
      <c r="J118" s="204"/>
      <c r="K118" s="206"/>
      <c r="L118" s="139">
        <f t="shared" si="37"/>
        <v>0</v>
      </c>
      <c r="M118" s="200">
        <f t="shared" si="38"/>
        <v>0</v>
      </c>
      <c r="N118" s="119"/>
      <c r="O118" s="119"/>
      <c r="P118" s="119"/>
      <c r="Q118" s="13"/>
      <c r="R118" s="13"/>
      <c r="S118" s="13"/>
      <c r="T118" s="13"/>
      <c r="U118" s="13"/>
      <c r="V118" s="13"/>
      <c r="W118" s="86"/>
      <c r="X118" s="86"/>
      <c r="Y118" s="86"/>
      <c r="Z118" s="132"/>
      <c r="AA118" s="132"/>
      <c r="AB118" s="133"/>
      <c r="AC118" s="133"/>
      <c r="AD118" s="86"/>
    </row>
    <row r="119" spans="1:30" ht="21">
      <c r="A119" s="140">
        <f t="shared" ref="A119:A130" si="40">A118+1</f>
        <v>44992</v>
      </c>
      <c r="B119" s="163" t="str">
        <f t="shared" si="39"/>
        <v>Tuesday</v>
      </c>
      <c r="C119" s="207"/>
      <c r="D119" s="203"/>
      <c r="E119" s="203">
        <f>IF($A$6=1,IFERROR(VLOOKUP(A119,'Data Table'!A:B,2,0),0),0)</f>
        <v>0</v>
      </c>
      <c r="F119" s="204"/>
      <c r="G119" s="204"/>
      <c r="H119" s="204"/>
      <c r="I119" s="204"/>
      <c r="J119" s="204"/>
      <c r="K119" s="206"/>
      <c r="L119" s="139">
        <f t="shared" si="37"/>
        <v>0</v>
      </c>
      <c r="M119" s="200">
        <f t="shared" si="38"/>
        <v>0</v>
      </c>
      <c r="N119" s="119"/>
      <c r="O119" s="119"/>
      <c r="P119" s="119"/>
      <c r="Q119" s="13"/>
      <c r="R119" s="13"/>
      <c r="S119" s="13"/>
      <c r="T119" s="13"/>
      <c r="U119" s="13"/>
      <c r="V119" s="13"/>
      <c r="W119" s="86"/>
      <c r="X119" s="86"/>
      <c r="Y119" s="86"/>
      <c r="Z119" s="132"/>
      <c r="AA119" s="132"/>
      <c r="AB119" s="133"/>
      <c r="AC119" s="133"/>
      <c r="AD119" s="86"/>
    </row>
    <row r="120" spans="1:30" ht="21">
      <c r="A120" s="140">
        <f t="shared" si="40"/>
        <v>44993</v>
      </c>
      <c r="B120" s="163" t="str">
        <f t="shared" si="39"/>
        <v>Wednesday</v>
      </c>
      <c r="C120" s="207"/>
      <c r="D120" s="203"/>
      <c r="E120" s="203">
        <f>IF($A$6=1,IFERROR(VLOOKUP(A120,'Data Table'!A:B,2,0),0),0)</f>
        <v>0</v>
      </c>
      <c r="F120" s="203"/>
      <c r="G120" s="203"/>
      <c r="H120" s="203"/>
      <c r="I120" s="203"/>
      <c r="J120" s="203"/>
      <c r="K120" s="206"/>
      <c r="L120" s="139">
        <f t="shared" si="37"/>
        <v>0</v>
      </c>
      <c r="M120" s="200">
        <f t="shared" si="38"/>
        <v>0</v>
      </c>
      <c r="N120" s="119"/>
      <c r="O120" s="119"/>
      <c r="P120" s="119"/>
      <c r="Q120" s="13"/>
      <c r="R120" s="13"/>
      <c r="S120" s="13"/>
      <c r="T120" s="13"/>
      <c r="U120" s="13"/>
      <c r="V120" s="13"/>
      <c r="W120" s="86"/>
      <c r="X120" s="86"/>
      <c r="Y120" s="86"/>
      <c r="Z120" s="132"/>
      <c r="AA120" s="132"/>
      <c r="AB120" s="133"/>
      <c r="AC120" s="133"/>
      <c r="AD120" s="86"/>
    </row>
    <row r="121" spans="1:30" ht="21">
      <c r="A121" s="140">
        <f t="shared" si="40"/>
        <v>44994</v>
      </c>
      <c r="B121" s="164" t="str">
        <f t="shared" si="39"/>
        <v>Thursday</v>
      </c>
      <c r="C121" s="207"/>
      <c r="D121" s="203"/>
      <c r="E121" s="203">
        <f>IF($A$6=1,IFERROR(VLOOKUP(A121,'Data Table'!A:B,2,0),0),0)</f>
        <v>0</v>
      </c>
      <c r="F121" s="203"/>
      <c r="G121" s="203"/>
      <c r="H121" s="203"/>
      <c r="I121" s="203"/>
      <c r="J121" s="203"/>
      <c r="K121" s="206"/>
      <c r="L121" s="139">
        <f t="shared" si="37"/>
        <v>0</v>
      </c>
      <c r="M121" s="200">
        <f t="shared" si="38"/>
        <v>0</v>
      </c>
      <c r="N121" s="119"/>
      <c r="O121" s="119"/>
      <c r="P121" s="119"/>
      <c r="Q121" s="13"/>
      <c r="R121" s="13"/>
      <c r="S121" s="13"/>
      <c r="T121" s="13"/>
      <c r="U121" s="13"/>
      <c r="V121" s="13"/>
      <c r="W121" s="86"/>
      <c r="X121" s="86"/>
      <c r="Y121" s="86"/>
      <c r="Z121" s="132"/>
      <c r="AA121" s="132"/>
      <c r="AB121" s="133"/>
      <c r="AC121" s="133"/>
      <c r="AD121" s="86"/>
    </row>
    <row r="122" spans="1:30" ht="21">
      <c r="A122" s="140">
        <f t="shared" si="40"/>
        <v>44995</v>
      </c>
      <c r="B122" s="164" t="str">
        <f t="shared" si="39"/>
        <v>Friday</v>
      </c>
      <c r="C122" s="207"/>
      <c r="D122" s="203"/>
      <c r="E122" s="203">
        <f>IF($A$6=1,IFERROR(VLOOKUP(A122,'Data Table'!A:B,2,0),0),0)</f>
        <v>0</v>
      </c>
      <c r="F122" s="203"/>
      <c r="G122" s="203"/>
      <c r="H122" s="203"/>
      <c r="I122" s="203"/>
      <c r="J122" s="203"/>
      <c r="K122" s="206"/>
      <c r="L122" s="139">
        <f t="shared" si="37"/>
        <v>0</v>
      </c>
      <c r="M122" s="200">
        <f t="shared" si="38"/>
        <v>0</v>
      </c>
      <c r="N122" s="119"/>
      <c r="O122" s="119"/>
      <c r="P122" s="119"/>
      <c r="Q122" s="13"/>
      <c r="R122" s="13"/>
      <c r="S122" s="13"/>
      <c r="T122" s="13"/>
      <c r="U122" s="13"/>
      <c r="V122" s="13"/>
      <c r="W122" s="86"/>
      <c r="X122" s="86"/>
      <c r="Y122" s="86"/>
      <c r="Z122" s="132"/>
      <c r="AA122" s="132"/>
      <c r="AB122" s="133"/>
      <c r="AC122" s="133"/>
      <c r="AD122" s="86"/>
    </row>
    <row r="123" spans="1:30" ht="21">
      <c r="A123" s="140">
        <f t="shared" si="40"/>
        <v>44996</v>
      </c>
      <c r="B123" s="164" t="str">
        <f t="shared" si="39"/>
        <v>Saturday</v>
      </c>
      <c r="C123" s="252"/>
      <c r="D123" s="247"/>
      <c r="E123" s="247">
        <f>IF($A$6=1,IFERROR(VLOOKUP(A123,'Data Table'!A:B,2,0),0),0)</f>
        <v>0</v>
      </c>
      <c r="F123" s="247"/>
      <c r="G123" s="247"/>
      <c r="H123" s="247"/>
      <c r="I123" s="247"/>
      <c r="J123" s="247"/>
      <c r="K123" s="249"/>
      <c r="L123" s="139">
        <f t="shared" si="37"/>
        <v>0</v>
      </c>
      <c r="M123" s="200">
        <f t="shared" si="38"/>
        <v>0</v>
      </c>
      <c r="N123" s="119"/>
      <c r="O123" s="119"/>
      <c r="P123" s="119"/>
      <c r="Q123" s="13"/>
      <c r="R123" s="13"/>
      <c r="S123" s="13"/>
      <c r="T123" s="13"/>
      <c r="U123" s="13"/>
      <c r="V123" s="13"/>
      <c r="W123" s="86"/>
      <c r="X123" s="86"/>
      <c r="Y123" s="86"/>
      <c r="Z123" s="132"/>
      <c r="AA123" s="132"/>
      <c r="AB123" s="133"/>
      <c r="AC123" s="133"/>
      <c r="AD123" s="86"/>
    </row>
    <row r="124" spans="1:30" ht="21">
      <c r="A124" s="140">
        <f t="shared" si="40"/>
        <v>44997</v>
      </c>
      <c r="B124" s="164" t="str">
        <f t="shared" si="39"/>
        <v>Sunday</v>
      </c>
      <c r="C124" s="252"/>
      <c r="D124" s="247"/>
      <c r="E124" s="247">
        <f>IF($A$6=1,IFERROR(VLOOKUP(A124,'Data Table'!A:B,2,0),0),0)</f>
        <v>0</v>
      </c>
      <c r="F124" s="247"/>
      <c r="G124" s="247"/>
      <c r="H124" s="247"/>
      <c r="I124" s="247"/>
      <c r="J124" s="247"/>
      <c r="K124" s="249"/>
      <c r="L124" s="139">
        <f t="shared" si="37"/>
        <v>0</v>
      </c>
      <c r="M124" s="200">
        <f t="shared" si="38"/>
        <v>0</v>
      </c>
      <c r="N124" s="119"/>
      <c r="O124" s="119"/>
      <c r="P124" s="119"/>
      <c r="Q124" s="13"/>
      <c r="R124" s="13"/>
      <c r="S124" s="13"/>
      <c r="T124" s="13"/>
      <c r="U124" s="13"/>
      <c r="V124" s="13"/>
      <c r="W124" s="86"/>
      <c r="X124" s="86"/>
      <c r="Y124" s="86"/>
      <c r="Z124" s="132"/>
      <c r="AA124" s="132"/>
      <c r="AB124" s="133"/>
      <c r="AC124" s="133"/>
      <c r="AD124" s="86"/>
    </row>
    <row r="125" spans="1:30" ht="21">
      <c r="A125" s="140">
        <f t="shared" si="40"/>
        <v>44998</v>
      </c>
      <c r="B125" s="118" t="str">
        <f t="shared" si="39"/>
        <v>Monday</v>
      </c>
      <c r="C125" s="207"/>
      <c r="D125" s="203"/>
      <c r="E125" s="203">
        <v>0</v>
      </c>
      <c r="F125" s="203"/>
      <c r="G125" s="203"/>
      <c r="H125" s="203"/>
      <c r="I125" s="203"/>
      <c r="J125" s="203"/>
      <c r="K125" s="206"/>
      <c r="L125" s="139">
        <f t="shared" si="37"/>
        <v>0</v>
      </c>
      <c r="M125" s="200">
        <f t="shared" si="38"/>
        <v>0</v>
      </c>
      <c r="N125" s="119"/>
      <c r="O125" s="119"/>
      <c r="P125" s="119"/>
      <c r="Q125" s="13"/>
      <c r="R125" s="13"/>
      <c r="S125" s="13"/>
      <c r="T125" s="13"/>
      <c r="U125" s="13"/>
      <c r="V125" s="13"/>
      <c r="W125" s="86"/>
      <c r="X125" s="86"/>
      <c r="Y125" s="86"/>
      <c r="Z125" s="132"/>
      <c r="AA125" s="132"/>
      <c r="AB125" s="133"/>
      <c r="AC125" s="133"/>
      <c r="AD125" s="86"/>
    </row>
    <row r="126" spans="1:30" ht="21">
      <c r="A126" s="140">
        <f t="shared" si="40"/>
        <v>44999</v>
      </c>
      <c r="B126" s="118" t="str">
        <f t="shared" si="39"/>
        <v>Tuesday</v>
      </c>
      <c r="C126" s="207"/>
      <c r="D126" s="203"/>
      <c r="E126" s="203">
        <f>IF($A$6=1,IFERROR(VLOOKUP(A126,'Data Table'!A:B,2,0),0),0)</f>
        <v>0</v>
      </c>
      <c r="F126" s="203"/>
      <c r="G126" s="203"/>
      <c r="H126" s="203"/>
      <c r="I126" s="203"/>
      <c r="J126" s="203"/>
      <c r="K126" s="206"/>
      <c r="L126" s="139">
        <f t="shared" si="37"/>
        <v>0</v>
      </c>
      <c r="M126" s="200">
        <f t="shared" si="38"/>
        <v>0</v>
      </c>
      <c r="N126" s="119"/>
      <c r="O126" s="119"/>
      <c r="P126" s="119"/>
      <c r="Q126" s="13"/>
      <c r="R126" s="13"/>
      <c r="S126" s="13"/>
      <c r="T126" s="13"/>
      <c r="U126" s="13"/>
      <c r="V126" s="13"/>
      <c r="W126" s="86"/>
      <c r="X126" s="86"/>
      <c r="Y126" s="86"/>
      <c r="Z126" s="132"/>
      <c r="AA126" s="132"/>
      <c r="AB126" s="133"/>
      <c r="AC126" s="133"/>
      <c r="AD126" s="86"/>
    </row>
    <row r="127" spans="1:30" ht="21">
      <c r="A127" s="140">
        <f t="shared" si="40"/>
        <v>45000</v>
      </c>
      <c r="B127" s="118" t="str">
        <f t="shared" si="39"/>
        <v>Wednesday</v>
      </c>
      <c r="C127" s="207"/>
      <c r="D127" s="203"/>
      <c r="E127" s="203">
        <f>IF($A$6=1,IFERROR(VLOOKUP(A127,'Data Table'!A:B,2,0),0),0)</f>
        <v>0</v>
      </c>
      <c r="F127" s="203"/>
      <c r="G127" s="203"/>
      <c r="H127" s="203"/>
      <c r="I127" s="203"/>
      <c r="J127" s="203"/>
      <c r="K127" s="206"/>
      <c r="L127" s="139">
        <f t="shared" si="37"/>
        <v>0</v>
      </c>
      <c r="M127" s="200">
        <f t="shared" si="38"/>
        <v>0</v>
      </c>
      <c r="N127" s="119"/>
      <c r="O127" s="119"/>
      <c r="P127" s="119"/>
      <c r="Q127" s="13"/>
      <c r="R127" s="13"/>
      <c r="S127" s="13"/>
      <c r="T127" s="13"/>
      <c r="U127" s="13"/>
      <c r="V127" s="13"/>
      <c r="W127" s="86"/>
      <c r="X127" s="86"/>
      <c r="Y127" s="86"/>
      <c r="Z127" s="132"/>
      <c r="AA127" s="132"/>
      <c r="AB127" s="133"/>
      <c r="AC127" s="133"/>
      <c r="AD127" s="86"/>
    </row>
    <row r="128" spans="1:30" ht="21">
      <c r="A128" s="140">
        <f t="shared" si="40"/>
        <v>45001</v>
      </c>
      <c r="B128" s="118" t="str">
        <f t="shared" si="39"/>
        <v>Thursday</v>
      </c>
      <c r="C128" s="207"/>
      <c r="D128" s="203"/>
      <c r="E128" s="203">
        <f>IF($A$6=1,IFERROR(VLOOKUP(A128,'Data Table'!A:B,2,0),0),0)</f>
        <v>0</v>
      </c>
      <c r="F128" s="203"/>
      <c r="G128" s="203"/>
      <c r="H128" s="203"/>
      <c r="I128" s="203"/>
      <c r="J128" s="203"/>
      <c r="K128" s="206"/>
      <c r="L128" s="139">
        <f t="shared" si="37"/>
        <v>0</v>
      </c>
      <c r="M128" s="200">
        <f t="shared" si="38"/>
        <v>0</v>
      </c>
      <c r="N128" s="119"/>
      <c r="O128" s="119"/>
      <c r="P128" s="119"/>
      <c r="Q128" s="13"/>
      <c r="R128" s="13"/>
      <c r="S128" s="13"/>
      <c r="T128" s="13"/>
      <c r="U128" s="13"/>
      <c r="V128" s="13"/>
      <c r="W128" s="86"/>
      <c r="X128" s="86"/>
      <c r="Y128" s="86"/>
      <c r="Z128" s="132"/>
      <c r="AA128" s="132"/>
      <c r="AB128" s="133"/>
      <c r="AC128" s="133"/>
      <c r="AD128" s="86"/>
    </row>
    <row r="129" spans="1:30" ht="21">
      <c r="A129" s="140">
        <f t="shared" si="40"/>
        <v>45002</v>
      </c>
      <c r="B129" s="118" t="str">
        <f t="shared" si="39"/>
        <v>Friday</v>
      </c>
      <c r="C129" s="207"/>
      <c r="D129" s="203"/>
      <c r="E129" s="203">
        <f>IF($A$6=1,IFERROR(VLOOKUP(A129,'Data Table'!A:B,2,0),0),0)</f>
        <v>0</v>
      </c>
      <c r="F129" s="203"/>
      <c r="G129" s="203"/>
      <c r="H129" s="203"/>
      <c r="I129" s="203"/>
      <c r="J129" s="203"/>
      <c r="K129" s="206"/>
      <c r="L129" s="139">
        <f t="shared" si="37"/>
        <v>0</v>
      </c>
      <c r="M129" s="200">
        <f t="shared" si="38"/>
        <v>0</v>
      </c>
      <c r="N129" s="118"/>
      <c r="O129" s="118"/>
      <c r="P129" s="119"/>
      <c r="Q129" s="13"/>
      <c r="R129" s="13"/>
      <c r="S129" s="13"/>
      <c r="T129" s="13"/>
      <c r="U129" s="13"/>
      <c r="V129" s="13"/>
      <c r="W129" s="86"/>
      <c r="X129" s="86"/>
      <c r="Y129" s="86"/>
      <c r="Z129" s="132"/>
      <c r="AA129" s="132"/>
      <c r="AB129" s="133"/>
      <c r="AC129" s="133"/>
      <c r="AD129" s="86"/>
    </row>
    <row r="130" spans="1:30" ht="21.75" thickBot="1">
      <c r="A130" s="140">
        <f t="shared" si="40"/>
        <v>45003</v>
      </c>
      <c r="B130" s="118" t="str">
        <f t="shared" si="39"/>
        <v>Saturday</v>
      </c>
      <c r="C130" s="252"/>
      <c r="D130" s="247"/>
      <c r="E130" s="247">
        <f>IF($A$6=1,IFERROR(VLOOKUP(A130,'Data Table'!A:B,2,0),0),0)</f>
        <v>0</v>
      </c>
      <c r="F130" s="247"/>
      <c r="G130" s="247"/>
      <c r="H130" s="247"/>
      <c r="I130" s="247"/>
      <c r="J130" s="247"/>
      <c r="K130" s="249"/>
      <c r="L130" s="139">
        <f t="shared" si="37"/>
        <v>0</v>
      </c>
      <c r="M130" s="200">
        <f t="shared" si="38"/>
        <v>0</v>
      </c>
      <c r="N130" s="118"/>
      <c r="O130" s="118"/>
      <c r="P130" s="119"/>
      <c r="Q130" s="13"/>
      <c r="R130" s="13"/>
      <c r="S130" s="13"/>
      <c r="T130" s="13"/>
      <c r="U130" s="13"/>
      <c r="V130" s="13"/>
      <c r="W130" s="86"/>
      <c r="X130" s="86"/>
      <c r="Y130" s="86"/>
      <c r="Z130" s="132"/>
      <c r="AA130" s="132"/>
      <c r="AB130" s="133"/>
      <c r="AC130" s="133"/>
      <c r="AD130" s="86"/>
    </row>
    <row r="131" spans="1:30" ht="24" customHeight="1">
      <c r="A131" s="145" t="s">
        <v>140</v>
      </c>
      <c r="B131" s="149" t="s">
        <v>141</v>
      </c>
      <c r="C131" s="147">
        <f>SUM(C117:C130)</f>
        <v>0</v>
      </c>
      <c r="D131" s="131">
        <f t="shared" ref="D131:K131" si="41">SUM(D117:D130)</f>
        <v>0</v>
      </c>
      <c r="E131" s="131">
        <f t="shared" si="41"/>
        <v>0</v>
      </c>
      <c r="F131" s="131">
        <f t="shared" si="41"/>
        <v>0</v>
      </c>
      <c r="G131" s="131">
        <f t="shared" si="41"/>
        <v>0</v>
      </c>
      <c r="H131" s="131">
        <f t="shared" si="41"/>
        <v>0</v>
      </c>
      <c r="I131" s="131">
        <f t="shared" si="41"/>
        <v>0</v>
      </c>
      <c r="J131" s="131">
        <f t="shared" si="41"/>
        <v>0</v>
      </c>
      <c r="K131" s="148">
        <f t="shared" si="41"/>
        <v>0</v>
      </c>
      <c r="L131" s="149">
        <f>SUM(L117:L130)-K131</f>
        <v>0</v>
      </c>
      <c r="M131" s="200">
        <f>IF(L131&gt;80,"ERROR",0)</f>
        <v>0</v>
      </c>
      <c r="N131" s="118"/>
      <c r="O131" s="118"/>
      <c r="P131" s="119"/>
      <c r="Q131" s="13"/>
      <c r="R131" s="13"/>
      <c r="S131" s="13"/>
      <c r="T131" s="13"/>
      <c r="U131" s="13"/>
      <c r="V131" s="13"/>
      <c r="W131" s="86"/>
      <c r="X131" s="86"/>
      <c r="Y131" s="86"/>
      <c r="Z131" s="132"/>
      <c r="AA131" s="132"/>
      <c r="AB131" s="133"/>
      <c r="AC131" s="133"/>
      <c r="AD131" s="86"/>
    </row>
    <row r="132" spans="1:30" ht="21.75" thickBot="1">
      <c r="A132" s="145"/>
      <c r="B132" s="146" t="s">
        <v>144</v>
      </c>
      <c r="C132" s="181">
        <f>$C$24</f>
        <v>0</v>
      </c>
      <c r="D132" s="182">
        <f>$D$24</f>
        <v>0</v>
      </c>
      <c r="E132" s="150"/>
      <c r="F132" s="150"/>
      <c r="G132" s="150"/>
      <c r="H132" s="150"/>
      <c r="I132" s="150"/>
      <c r="J132" s="150"/>
      <c r="K132" s="151"/>
      <c r="L132" s="152"/>
      <c r="M132" s="200"/>
      <c r="N132" s="118"/>
      <c r="O132" s="118"/>
      <c r="P132" s="119"/>
      <c r="Q132" s="13"/>
      <c r="R132" s="13"/>
      <c r="S132" s="13"/>
      <c r="T132" s="13"/>
      <c r="U132" s="13"/>
      <c r="V132" s="13"/>
      <c r="W132" s="86"/>
      <c r="X132" s="86"/>
      <c r="Y132" s="86"/>
      <c r="Z132" s="132"/>
      <c r="AA132" s="132"/>
      <c r="AB132" s="133"/>
      <c r="AC132" s="133"/>
      <c r="AD132" s="86"/>
    </row>
    <row r="133" spans="1:30" ht="21.75" thickBot="1">
      <c r="A133" s="153">
        <f>B116</f>
        <v>6</v>
      </c>
      <c r="B133" s="154" t="s">
        <v>143</v>
      </c>
      <c r="C133" s="155">
        <f>C115-C131+(L131*C132)</f>
        <v>0</v>
      </c>
      <c r="D133" s="155">
        <f>D115-D131+(L131*D132)</f>
        <v>0</v>
      </c>
      <c r="E133" s="165"/>
      <c r="F133" s="156">
        <f t="shared" ref="F133:I133" si="42">F115-F131</f>
        <v>0</v>
      </c>
      <c r="G133" s="156">
        <f t="shared" si="42"/>
        <v>0</v>
      </c>
      <c r="H133" s="157">
        <f t="shared" si="42"/>
        <v>0</v>
      </c>
      <c r="I133" s="157" t="e">
        <f t="shared" si="42"/>
        <v>#N/A</v>
      </c>
      <c r="J133" s="157"/>
      <c r="K133" s="158"/>
      <c r="L133" s="166"/>
      <c r="M133" s="201"/>
      <c r="N133" s="118"/>
      <c r="O133" s="118"/>
      <c r="P133" s="119"/>
      <c r="Q133" s="13"/>
      <c r="R133" s="13"/>
      <c r="S133" s="13"/>
      <c r="T133" s="13"/>
      <c r="U133" s="13"/>
      <c r="V133" s="13"/>
      <c r="W133" s="86"/>
      <c r="X133" s="86"/>
      <c r="Y133" s="86"/>
      <c r="Z133" s="132"/>
      <c r="AA133" s="132"/>
      <c r="AB133" s="133"/>
      <c r="AC133" s="133"/>
      <c r="AD133" s="86"/>
    </row>
    <row r="134" spans="1:30" ht="33.6" customHeight="1" thickBot="1">
      <c r="A134" s="160" t="s">
        <v>140</v>
      </c>
      <c r="B134" s="161">
        <f>IF(B116=26,1,B116+1)</f>
        <v>7</v>
      </c>
      <c r="C134" s="184" t="s">
        <v>102</v>
      </c>
      <c r="D134" s="185" t="s">
        <v>107</v>
      </c>
      <c r="E134" s="185" t="s">
        <v>81</v>
      </c>
      <c r="F134" s="185" t="s">
        <v>111</v>
      </c>
      <c r="G134" s="185" t="s">
        <v>90</v>
      </c>
      <c r="H134" s="185" t="s">
        <v>76</v>
      </c>
      <c r="I134" s="185" t="s">
        <v>1592</v>
      </c>
      <c r="J134" s="185" t="s">
        <v>118</v>
      </c>
      <c r="K134" s="186" t="s">
        <v>85</v>
      </c>
      <c r="L134" s="186" t="s">
        <v>139</v>
      </c>
      <c r="M134" s="198"/>
      <c r="N134" s="119"/>
      <c r="O134" s="119"/>
      <c r="P134" s="119"/>
      <c r="Q134" s="13"/>
      <c r="R134" s="13"/>
      <c r="S134" s="13"/>
      <c r="T134" s="13"/>
      <c r="U134" s="13"/>
      <c r="V134" s="13"/>
      <c r="W134" s="86"/>
      <c r="X134" s="86"/>
      <c r="Y134" s="86"/>
      <c r="Z134" s="132"/>
      <c r="AA134" s="132"/>
      <c r="AB134" s="133"/>
      <c r="AC134" s="133"/>
      <c r="AD134" s="86"/>
    </row>
    <row r="135" spans="1:30" ht="21">
      <c r="A135" s="183">
        <f>VLOOKUP(B134,'Data Table'!$F:$J,2,0)</f>
        <v>45004</v>
      </c>
      <c r="B135" s="162" t="str">
        <f>TEXT(A135,"dddd")</f>
        <v>Sunday</v>
      </c>
      <c r="C135" s="253"/>
      <c r="D135" s="245"/>
      <c r="E135" s="247">
        <f>IF($A$6=1,IFERROR(VLOOKUP(A135,'Data Table'!A:B,2,0),0),0)</f>
        <v>0</v>
      </c>
      <c r="F135" s="246"/>
      <c r="G135" s="246"/>
      <c r="H135" s="246"/>
      <c r="I135" s="246"/>
      <c r="J135" s="246"/>
      <c r="K135" s="254"/>
      <c r="L135" s="139">
        <f t="shared" ref="L135:L148" si="43">SUM(C135:K135)</f>
        <v>0</v>
      </c>
      <c r="M135" s="200">
        <f t="shared" ref="M135:M148" si="44">IF(L135&gt;8,"Error",0)</f>
        <v>0</v>
      </c>
      <c r="N135" s="119"/>
      <c r="O135" s="119"/>
      <c r="P135" s="119"/>
      <c r="Q135" s="13"/>
      <c r="R135" s="13"/>
      <c r="S135" s="13"/>
      <c r="T135" s="13"/>
      <c r="U135" s="13"/>
      <c r="V135" s="13"/>
      <c r="W135" s="86"/>
      <c r="X135" s="86"/>
      <c r="Y135" s="86"/>
      <c r="Z135" s="132"/>
      <c r="AA135" s="132"/>
      <c r="AB135" s="133"/>
      <c r="AC135" s="133"/>
      <c r="AD135" s="86"/>
    </row>
    <row r="136" spans="1:30" ht="21">
      <c r="A136" s="140">
        <f>A135+1</f>
        <v>45005</v>
      </c>
      <c r="B136" s="163" t="str">
        <f t="shared" ref="B136:B148" si="45">TEXT(A136,"dddd")</f>
        <v>Monday</v>
      </c>
      <c r="C136" s="207"/>
      <c r="D136" s="203"/>
      <c r="E136" s="203">
        <f>IF($A$6=1,IFERROR(VLOOKUP(A136,'Data Table'!A:B,2,0),0),0)</f>
        <v>0</v>
      </c>
      <c r="F136" s="204"/>
      <c r="G136" s="204"/>
      <c r="H136" s="204"/>
      <c r="I136" s="204"/>
      <c r="J136" s="204"/>
      <c r="K136" s="206"/>
      <c r="L136" s="139">
        <f t="shared" si="43"/>
        <v>0</v>
      </c>
      <c r="M136" s="200">
        <f t="shared" si="44"/>
        <v>0</v>
      </c>
      <c r="N136" s="119"/>
      <c r="O136" s="119"/>
      <c r="P136" s="119"/>
      <c r="Q136" s="13"/>
      <c r="R136" s="13"/>
      <c r="S136" s="13"/>
      <c r="T136" s="13"/>
      <c r="U136" s="13"/>
      <c r="V136" s="13"/>
      <c r="W136" s="86"/>
      <c r="X136" s="86"/>
      <c r="Y136" s="86"/>
      <c r="Z136" s="132"/>
      <c r="AA136" s="132"/>
      <c r="AB136" s="133"/>
      <c r="AC136" s="133"/>
      <c r="AD136" s="86"/>
    </row>
    <row r="137" spans="1:30" ht="21">
      <c r="A137" s="140">
        <f t="shared" ref="A137:A148" si="46">A136+1</f>
        <v>45006</v>
      </c>
      <c r="B137" s="163" t="str">
        <f t="shared" si="45"/>
        <v>Tuesday</v>
      </c>
      <c r="C137" s="207"/>
      <c r="D137" s="203"/>
      <c r="E137" s="203">
        <f>IF($A$6=1,IFERROR(VLOOKUP(A137,'Data Table'!A:B,2,0),0),0)</f>
        <v>0</v>
      </c>
      <c r="F137" s="204"/>
      <c r="G137" s="204"/>
      <c r="H137" s="204"/>
      <c r="I137" s="204"/>
      <c r="J137" s="204"/>
      <c r="K137" s="206"/>
      <c r="L137" s="139">
        <f t="shared" si="43"/>
        <v>0</v>
      </c>
      <c r="M137" s="200">
        <f t="shared" si="44"/>
        <v>0</v>
      </c>
      <c r="N137" s="119"/>
      <c r="O137" s="119"/>
      <c r="P137" s="119"/>
      <c r="Q137" s="13"/>
      <c r="R137" s="13"/>
      <c r="S137" s="13"/>
      <c r="T137" s="13"/>
      <c r="U137" s="13"/>
      <c r="V137" s="13"/>
      <c r="W137" s="86"/>
      <c r="X137" s="86"/>
      <c r="Y137" s="86"/>
      <c r="Z137" s="132"/>
      <c r="AA137" s="132"/>
      <c r="AB137" s="133"/>
      <c r="AC137" s="133"/>
      <c r="AD137" s="86"/>
    </row>
    <row r="138" spans="1:30" ht="21">
      <c r="A138" s="140">
        <f t="shared" si="46"/>
        <v>45007</v>
      </c>
      <c r="B138" s="163" t="str">
        <f t="shared" si="45"/>
        <v>Wednesday</v>
      </c>
      <c r="C138" s="207"/>
      <c r="D138" s="203"/>
      <c r="E138" s="203">
        <f>IF($A$6=1,IFERROR(VLOOKUP(A138,'Data Table'!A:B,2,0),0),0)</f>
        <v>0</v>
      </c>
      <c r="F138" s="203"/>
      <c r="G138" s="203"/>
      <c r="H138" s="203"/>
      <c r="I138" s="203"/>
      <c r="J138" s="203"/>
      <c r="K138" s="206"/>
      <c r="L138" s="139">
        <f t="shared" si="43"/>
        <v>0</v>
      </c>
      <c r="M138" s="200">
        <f t="shared" si="44"/>
        <v>0</v>
      </c>
      <c r="N138" s="119"/>
      <c r="O138" s="119"/>
      <c r="P138" s="119"/>
      <c r="Q138" s="13"/>
      <c r="R138" s="13"/>
      <c r="S138" s="13"/>
      <c r="T138" s="13"/>
      <c r="U138" s="13"/>
      <c r="V138" s="13"/>
      <c r="W138" s="86"/>
      <c r="X138" s="86"/>
      <c r="Y138" s="86"/>
      <c r="Z138" s="132"/>
      <c r="AA138" s="132"/>
      <c r="AB138" s="133"/>
      <c r="AC138" s="133"/>
      <c r="AD138" s="86"/>
    </row>
    <row r="139" spans="1:30" ht="21">
      <c r="A139" s="140">
        <f t="shared" si="46"/>
        <v>45008</v>
      </c>
      <c r="B139" s="164" t="str">
        <f t="shared" si="45"/>
        <v>Thursday</v>
      </c>
      <c r="C139" s="207"/>
      <c r="D139" s="203"/>
      <c r="E139" s="203">
        <f>IF($A$6=1,IFERROR(VLOOKUP(A139,'Data Table'!A:B,2,0),0),0)</f>
        <v>0</v>
      </c>
      <c r="F139" s="203"/>
      <c r="G139" s="203"/>
      <c r="H139" s="203"/>
      <c r="I139" s="203"/>
      <c r="J139" s="203"/>
      <c r="K139" s="206"/>
      <c r="L139" s="139">
        <f t="shared" si="43"/>
        <v>0</v>
      </c>
      <c r="M139" s="200">
        <f t="shared" si="44"/>
        <v>0</v>
      </c>
      <c r="N139" s="119"/>
      <c r="O139" s="119"/>
      <c r="P139" s="119"/>
      <c r="Q139" s="13"/>
      <c r="R139" s="13"/>
      <c r="S139" s="13"/>
      <c r="T139" s="13"/>
      <c r="U139" s="13"/>
      <c r="V139" s="13"/>
      <c r="W139" s="86"/>
      <c r="X139" s="86"/>
      <c r="Y139" s="86"/>
      <c r="Z139" s="132"/>
      <c r="AA139" s="132"/>
      <c r="AB139" s="133"/>
      <c r="AC139" s="133"/>
      <c r="AD139" s="86"/>
    </row>
    <row r="140" spans="1:30" ht="21">
      <c r="A140" s="140">
        <f t="shared" si="46"/>
        <v>45009</v>
      </c>
      <c r="B140" s="164" t="str">
        <f t="shared" si="45"/>
        <v>Friday</v>
      </c>
      <c r="C140" s="207"/>
      <c r="D140" s="203"/>
      <c r="E140" s="203">
        <f>IF($A$6=1,IFERROR(VLOOKUP(A140,'Data Table'!A:B,2,0),0),0)</f>
        <v>0</v>
      </c>
      <c r="F140" s="203"/>
      <c r="G140" s="203"/>
      <c r="H140" s="203"/>
      <c r="I140" s="203"/>
      <c r="J140" s="203"/>
      <c r="K140" s="206"/>
      <c r="L140" s="139">
        <f t="shared" si="43"/>
        <v>0</v>
      </c>
      <c r="M140" s="200">
        <f t="shared" si="44"/>
        <v>0</v>
      </c>
      <c r="N140" s="119"/>
      <c r="O140" s="119"/>
      <c r="P140" s="119"/>
      <c r="Q140" s="13"/>
      <c r="R140" s="13"/>
      <c r="S140" s="13"/>
      <c r="T140" s="13"/>
      <c r="U140" s="13"/>
      <c r="V140" s="13"/>
      <c r="W140" s="86"/>
      <c r="X140" s="86"/>
      <c r="Y140" s="86"/>
      <c r="Z140" s="132"/>
      <c r="AA140" s="132"/>
      <c r="AB140" s="133"/>
      <c r="AC140" s="133"/>
      <c r="AD140" s="86"/>
    </row>
    <row r="141" spans="1:30" ht="21">
      <c r="A141" s="140">
        <f t="shared" si="46"/>
        <v>45010</v>
      </c>
      <c r="B141" s="164" t="str">
        <f t="shared" si="45"/>
        <v>Saturday</v>
      </c>
      <c r="C141" s="252"/>
      <c r="D141" s="247"/>
      <c r="E141" s="247">
        <f>IF($A$6=1,IFERROR(VLOOKUP(A141,'Data Table'!A:B,2,0),0),0)</f>
        <v>0</v>
      </c>
      <c r="F141" s="247"/>
      <c r="G141" s="247"/>
      <c r="H141" s="247"/>
      <c r="I141" s="247"/>
      <c r="J141" s="247"/>
      <c r="K141" s="249"/>
      <c r="L141" s="139">
        <f t="shared" si="43"/>
        <v>0</v>
      </c>
      <c r="M141" s="200">
        <f t="shared" si="44"/>
        <v>0</v>
      </c>
      <c r="N141" s="119"/>
      <c r="O141" s="119"/>
      <c r="P141" s="119"/>
      <c r="Q141" s="13"/>
      <c r="R141" s="13"/>
      <c r="S141" s="13"/>
      <c r="T141" s="13"/>
      <c r="U141" s="13"/>
      <c r="V141" s="13"/>
      <c r="W141" s="86"/>
      <c r="X141" s="86"/>
      <c r="Y141" s="86"/>
      <c r="Z141" s="132"/>
      <c r="AA141" s="132"/>
      <c r="AB141" s="133"/>
      <c r="AC141" s="133"/>
      <c r="AD141" s="86"/>
    </row>
    <row r="142" spans="1:30" ht="21">
      <c r="A142" s="140">
        <f t="shared" si="46"/>
        <v>45011</v>
      </c>
      <c r="B142" s="164" t="str">
        <f t="shared" si="45"/>
        <v>Sunday</v>
      </c>
      <c r="C142" s="252"/>
      <c r="D142" s="247"/>
      <c r="E142" s="247">
        <f>IF($A$6=1,IFERROR(VLOOKUP(A142,'Data Table'!A:B,2,0),0),0)</f>
        <v>0</v>
      </c>
      <c r="F142" s="247"/>
      <c r="G142" s="247"/>
      <c r="H142" s="247"/>
      <c r="I142" s="247"/>
      <c r="J142" s="247"/>
      <c r="K142" s="249"/>
      <c r="L142" s="139">
        <f t="shared" si="43"/>
        <v>0</v>
      </c>
      <c r="M142" s="200">
        <f t="shared" si="44"/>
        <v>0</v>
      </c>
      <c r="N142" s="119"/>
      <c r="O142" s="119"/>
      <c r="P142" s="119"/>
      <c r="Q142" s="13"/>
      <c r="R142" s="13"/>
      <c r="S142" s="13"/>
      <c r="T142" s="13"/>
      <c r="U142" s="13"/>
      <c r="V142" s="13"/>
      <c r="W142" s="86"/>
      <c r="X142" s="86"/>
      <c r="Y142" s="86"/>
      <c r="Z142" s="132"/>
      <c r="AA142" s="132"/>
      <c r="AB142" s="133"/>
      <c r="AC142" s="133"/>
      <c r="AD142" s="86"/>
    </row>
    <row r="143" spans="1:30" ht="21">
      <c r="A143" s="140">
        <f t="shared" si="46"/>
        <v>45012</v>
      </c>
      <c r="B143" s="118" t="str">
        <f t="shared" si="45"/>
        <v>Monday</v>
      </c>
      <c r="C143" s="207"/>
      <c r="D143" s="203"/>
      <c r="E143" s="203">
        <f>IF($A$6=1,IFERROR(VLOOKUP(A143,'Data Table'!A:B,2,0),0),0)</f>
        <v>0</v>
      </c>
      <c r="F143" s="203"/>
      <c r="G143" s="203"/>
      <c r="H143" s="203"/>
      <c r="I143" s="203"/>
      <c r="J143" s="203"/>
      <c r="K143" s="206"/>
      <c r="L143" s="139">
        <f t="shared" si="43"/>
        <v>0</v>
      </c>
      <c r="M143" s="200">
        <f t="shared" si="44"/>
        <v>0</v>
      </c>
      <c r="N143" s="119"/>
      <c r="O143" s="119"/>
      <c r="P143" s="119"/>
      <c r="Q143" s="13"/>
      <c r="R143" s="13"/>
      <c r="S143" s="13"/>
      <c r="T143" s="13"/>
      <c r="U143" s="13"/>
      <c r="V143" s="13"/>
      <c r="W143" s="86"/>
      <c r="X143" s="86"/>
      <c r="Y143" s="86"/>
      <c r="Z143" s="132"/>
      <c r="AA143" s="132"/>
      <c r="AB143" s="133"/>
      <c r="AC143" s="133"/>
      <c r="AD143" s="86"/>
    </row>
    <row r="144" spans="1:30" ht="21">
      <c r="A144" s="140">
        <f t="shared" si="46"/>
        <v>45013</v>
      </c>
      <c r="B144" s="118" t="str">
        <f t="shared" si="45"/>
        <v>Tuesday</v>
      </c>
      <c r="C144" s="207"/>
      <c r="D144" s="203"/>
      <c r="E144" s="203">
        <v>0</v>
      </c>
      <c r="F144" s="203"/>
      <c r="G144" s="203"/>
      <c r="H144" s="203"/>
      <c r="I144" s="203"/>
      <c r="J144" s="203"/>
      <c r="K144" s="206"/>
      <c r="L144" s="139">
        <f t="shared" si="43"/>
        <v>0</v>
      </c>
      <c r="M144" s="200">
        <f t="shared" si="44"/>
        <v>0</v>
      </c>
      <c r="N144" s="119"/>
      <c r="O144" s="119"/>
      <c r="P144" s="119"/>
      <c r="Q144" s="13"/>
      <c r="R144" s="13"/>
      <c r="S144" s="13"/>
      <c r="T144" s="13"/>
      <c r="U144" s="13"/>
      <c r="V144" s="13"/>
      <c r="W144" s="86"/>
      <c r="X144" s="86"/>
      <c r="Y144" s="86"/>
      <c r="Z144" s="132"/>
      <c r="AA144" s="132"/>
      <c r="AB144" s="133"/>
      <c r="AC144" s="133"/>
      <c r="AD144" s="86"/>
    </row>
    <row r="145" spans="1:30" ht="21">
      <c r="A145" s="140">
        <f t="shared" si="46"/>
        <v>45014</v>
      </c>
      <c r="B145" s="118" t="str">
        <f t="shared" si="45"/>
        <v>Wednesday</v>
      </c>
      <c r="C145" s="207"/>
      <c r="D145" s="203"/>
      <c r="E145" s="203">
        <f>IF($A$6=1,IFERROR(VLOOKUP(A145,'Data Table'!A:B,2,0),0),0)</f>
        <v>0</v>
      </c>
      <c r="F145" s="203"/>
      <c r="G145" s="203"/>
      <c r="H145" s="203"/>
      <c r="I145" s="203"/>
      <c r="J145" s="203"/>
      <c r="K145" s="206"/>
      <c r="L145" s="139">
        <f t="shared" si="43"/>
        <v>0</v>
      </c>
      <c r="M145" s="200">
        <f t="shared" si="44"/>
        <v>0</v>
      </c>
      <c r="N145" s="119"/>
      <c r="O145" s="119"/>
      <c r="P145" s="119"/>
      <c r="Q145" s="13"/>
      <c r="R145" s="13"/>
      <c r="S145" s="13"/>
      <c r="T145" s="13"/>
      <c r="U145" s="13"/>
      <c r="V145" s="13"/>
      <c r="W145" s="86"/>
      <c r="X145" s="86"/>
      <c r="Y145" s="86"/>
      <c r="Z145" s="132"/>
      <c r="AA145" s="132"/>
      <c r="AB145" s="133"/>
      <c r="AC145" s="133"/>
      <c r="AD145" s="86"/>
    </row>
    <row r="146" spans="1:30" ht="21">
      <c r="A146" s="140">
        <f t="shared" si="46"/>
        <v>45015</v>
      </c>
      <c r="B146" s="118" t="str">
        <f t="shared" si="45"/>
        <v>Thursday</v>
      </c>
      <c r="C146" s="207"/>
      <c r="D146" s="203"/>
      <c r="E146" s="203">
        <f>IF($A$6=1,IFERROR(VLOOKUP(A146,'Data Table'!A:B,2,0),0),0)</f>
        <v>0</v>
      </c>
      <c r="F146" s="203"/>
      <c r="G146" s="203"/>
      <c r="H146" s="203"/>
      <c r="I146" s="203"/>
      <c r="J146" s="203"/>
      <c r="K146" s="206"/>
      <c r="L146" s="139">
        <f t="shared" si="43"/>
        <v>0</v>
      </c>
      <c r="M146" s="200">
        <f t="shared" si="44"/>
        <v>0</v>
      </c>
      <c r="N146" s="119"/>
      <c r="O146" s="119"/>
      <c r="P146" s="119"/>
      <c r="Q146" s="13"/>
      <c r="R146" s="13"/>
      <c r="S146" s="13"/>
      <c r="T146" s="13"/>
      <c r="U146" s="13"/>
      <c r="V146" s="13"/>
      <c r="W146" s="86"/>
      <c r="X146" s="86"/>
      <c r="Y146" s="86"/>
      <c r="Z146" s="132"/>
      <c r="AA146" s="132"/>
      <c r="AB146" s="133"/>
      <c r="AC146" s="133"/>
      <c r="AD146" s="86"/>
    </row>
    <row r="147" spans="1:30" ht="21">
      <c r="A147" s="140">
        <f t="shared" si="46"/>
        <v>45016</v>
      </c>
      <c r="B147" s="118" t="str">
        <f t="shared" si="45"/>
        <v>Friday</v>
      </c>
      <c r="C147" s="207"/>
      <c r="D147" s="203"/>
      <c r="E147" s="203">
        <f>IF($A$6=1,IFERROR(VLOOKUP(A147,'Data Table'!A:B,2,0),0),0)</f>
        <v>8</v>
      </c>
      <c r="F147" s="203"/>
      <c r="G147" s="203"/>
      <c r="H147" s="203"/>
      <c r="I147" s="203"/>
      <c r="J147" s="203"/>
      <c r="K147" s="206"/>
      <c r="L147" s="139">
        <f t="shared" si="43"/>
        <v>8</v>
      </c>
      <c r="M147" s="200">
        <f t="shared" si="44"/>
        <v>0</v>
      </c>
      <c r="N147" s="118"/>
      <c r="O147" s="118"/>
      <c r="P147" s="119"/>
      <c r="Q147" s="13"/>
      <c r="R147" s="13"/>
      <c r="S147" s="13"/>
      <c r="T147" s="13"/>
      <c r="U147" s="13"/>
      <c r="V147" s="13"/>
      <c r="W147" s="86"/>
      <c r="X147" s="86"/>
      <c r="Y147" s="86"/>
      <c r="Z147" s="132"/>
      <c r="AA147" s="132"/>
      <c r="AB147" s="133"/>
      <c r="AC147" s="133"/>
      <c r="AD147" s="86"/>
    </row>
    <row r="148" spans="1:30" ht="21.75" thickBot="1">
      <c r="A148" s="140">
        <f t="shared" si="46"/>
        <v>45017</v>
      </c>
      <c r="B148" s="118" t="str">
        <f t="shared" si="45"/>
        <v>Saturday</v>
      </c>
      <c r="C148" s="252"/>
      <c r="D148" s="247"/>
      <c r="E148" s="247">
        <f>IF($A$6=1,IFERROR(VLOOKUP(A148,'Data Table'!A:B,2,0),0),0)</f>
        <v>0</v>
      </c>
      <c r="F148" s="247"/>
      <c r="G148" s="247"/>
      <c r="H148" s="247"/>
      <c r="I148" s="247"/>
      <c r="J148" s="247"/>
      <c r="K148" s="249"/>
      <c r="L148" s="139">
        <f t="shared" si="43"/>
        <v>0</v>
      </c>
      <c r="M148" s="200">
        <f t="shared" si="44"/>
        <v>0</v>
      </c>
      <c r="N148" s="118"/>
      <c r="O148" s="118"/>
      <c r="P148" s="119"/>
      <c r="Q148" s="13"/>
      <c r="R148" s="13"/>
      <c r="S148" s="13"/>
      <c r="T148" s="13"/>
      <c r="U148" s="13"/>
      <c r="V148" s="13"/>
      <c r="W148" s="86"/>
      <c r="X148" s="86"/>
      <c r="Y148" s="86"/>
      <c r="Z148" s="132"/>
      <c r="AA148" s="132"/>
      <c r="AB148" s="133"/>
      <c r="AC148" s="133"/>
      <c r="AD148" s="86"/>
    </row>
    <row r="149" spans="1:30" ht="24" customHeight="1">
      <c r="A149" s="145" t="s">
        <v>140</v>
      </c>
      <c r="B149" s="149" t="s">
        <v>141</v>
      </c>
      <c r="C149" s="147">
        <f>SUM(C135:C148)</f>
        <v>0</v>
      </c>
      <c r="D149" s="131">
        <f t="shared" ref="D149:K149" si="47">SUM(D135:D148)</f>
        <v>0</v>
      </c>
      <c r="E149" s="131">
        <f t="shared" si="47"/>
        <v>8</v>
      </c>
      <c r="F149" s="131">
        <f t="shared" si="47"/>
        <v>0</v>
      </c>
      <c r="G149" s="131">
        <f t="shared" si="47"/>
        <v>0</v>
      </c>
      <c r="H149" s="131">
        <f t="shared" si="47"/>
        <v>0</v>
      </c>
      <c r="I149" s="131">
        <f t="shared" si="47"/>
        <v>0</v>
      </c>
      <c r="J149" s="131">
        <f t="shared" si="47"/>
        <v>0</v>
      </c>
      <c r="K149" s="148">
        <f t="shared" si="47"/>
        <v>0</v>
      </c>
      <c r="L149" s="149">
        <f>SUM(L135:L148)-K149</f>
        <v>8</v>
      </c>
      <c r="M149" s="200">
        <f>IF(L149&gt;80,"ERROR",0)</f>
        <v>0</v>
      </c>
      <c r="N149" s="118"/>
      <c r="O149" s="118"/>
      <c r="P149" s="119"/>
      <c r="Q149" s="13"/>
      <c r="R149" s="13"/>
      <c r="S149" s="13"/>
      <c r="T149" s="13"/>
      <c r="U149" s="13"/>
      <c r="V149" s="13"/>
      <c r="W149" s="86"/>
      <c r="X149" s="86"/>
      <c r="Y149" s="86"/>
      <c r="Z149" s="132"/>
      <c r="AA149" s="132"/>
      <c r="AB149" s="133"/>
      <c r="AC149" s="133"/>
      <c r="AD149" s="86"/>
    </row>
    <row r="150" spans="1:30" ht="21.75" thickBot="1">
      <c r="A150" s="145"/>
      <c r="B150" s="146" t="s">
        <v>144</v>
      </c>
      <c r="C150" s="181">
        <f>$C$24</f>
        <v>0</v>
      </c>
      <c r="D150" s="182">
        <f>$D$24</f>
        <v>0</v>
      </c>
      <c r="E150" s="150"/>
      <c r="F150" s="150"/>
      <c r="G150" s="150"/>
      <c r="H150" s="150"/>
      <c r="I150" s="150"/>
      <c r="J150" s="150"/>
      <c r="K150" s="151"/>
      <c r="L150" s="152"/>
      <c r="M150" s="200"/>
      <c r="N150" s="118"/>
      <c r="O150" s="118"/>
      <c r="P150" s="119"/>
      <c r="Q150" s="13"/>
      <c r="R150" s="13"/>
      <c r="S150" s="13"/>
      <c r="T150" s="13"/>
      <c r="U150" s="13"/>
      <c r="V150" s="13"/>
      <c r="W150" s="86"/>
      <c r="X150" s="86"/>
      <c r="Y150" s="86"/>
      <c r="Z150" s="132"/>
      <c r="AA150" s="132"/>
      <c r="AB150" s="133"/>
      <c r="AC150" s="133"/>
      <c r="AD150" s="86"/>
    </row>
    <row r="151" spans="1:30" ht="21.75" thickBot="1">
      <c r="A151" s="153">
        <f>B134</f>
        <v>7</v>
      </c>
      <c r="B151" s="154" t="s">
        <v>143</v>
      </c>
      <c r="C151" s="155">
        <f>C133-C149+(L149*C150)</f>
        <v>0</v>
      </c>
      <c r="D151" s="155">
        <f>D133-D149+(L149*D150)</f>
        <v>0</v>
      </c>
      <c r="E151" s="165"/>
      <c r="F151" s="156">
        <f t="shared" ref="F151:I151" si="48">F133-F149</f>
        <v>0</v>
      </c>
      <c r="G151" s="156">
        <f t="shared" si="48"/>
        <v>0</v>
      </c>
      <c r="H151" s="157">
        <f t="shared" si="48"/>
        <v>0</v>
      </c>
      <c r="I151" s="157" t="e">
        <f t="shared" si="48"/>
        <v>#N/A</v>
      </c>
      <c r="J151" s="157"/>
      <c r="K151" s="158"/>
      <c r="L151" s="166"/>
      <c r="M151" s="201"/>
      <c r="N151" s="118"/>
      <c r="O151" s="118"/>
      <c r="P151" s="119"/>
      <c r="Q151" s="13"/>
      <c r="R151" s="13"/>
      <c r="S151" s="13"/>
      <c r="T151" s="13"/>
      <c r="U151" s="13"/>
      <c r="V151" s="13"/>
      <c r="W151" s="86"/>
      <c r="X151" s="86"/>
      <c r="Y151" s="86"/>
      <c r="Z151" s="132"/>
      <c r="AA151" s="132"/>
      <c r="AB151" s="133"/>
      <c r="AC151" s="133"/>
      <c r="AD151" s="86"/>
    </row>
    <row r="152" spans="1:30" ht="33.6" customHeight="1" thickBot="1">
      <c r="A152" s="160" t="s">
        <v>140</v>
      </c>
      <c r="B152" s="161">
        <f>IF(B134=26,1,B134+1)</f>
        <v>8</v>
      </c>
      <c r="C152" s="184" t="s">
        <v>102</v>
      </c>
      <c r="D152" s="185" t="s">
        <v>107</v>
      </c>
      <c r="E152" s="185" t="s">
        <v>81</v>
      </c>
      <c r="F152" s="185" t="s">
        <v>111</v>
      </c>
      <c r="G152" s="185" t="s">
        <v>90</v>
      </c>
      <c r="H152" s="185" t="s">
        <v>76</v>
      </c>
      <c r="I152" s="185" t="s">
        <v>1592</v>
      </c>
      <c r="J152" s="185" t="s">
        <v>118</v>
      </c>
      <c r="K152" s="186" t="s">
        <v>85</v>
      </c>
      <c r="L152" s="186" t="s">
        <v>139</v>
      </c>
      <c r="M152" s="198"/>
      <c r="N152" s="119"/>
      <c r="O152" s="119"/>
      <c r="P152" s="119"/>
      <c r="Q152" s="13"/>
      <c r="R152" s="13"/>
      <c r="S152" s="13"/>
      <c r="T152" s="13"/>
      <c r="U152" s="13"/>
      <c r="V152" s="13"/>
      <c r="W152" s="86"/>
      <c r="X152" s="86"/>
      <c r="Y152" s="86"/>
      <c r="Z152" s="132"/>
      <c r="AA152" s="132"/>
      <c r="AB152" s="133"/>
      <c r="AC152" s="133"/>
      <c r="AD152" s="86"/>
    </row>
    <row r="153" spans="1:30" ht="21">
      <c r="A153" s="183">
        <f>VLOOKUP(B152,'Data Table'!$F:$J,2,0)</f>
        <v>45018</v>
      </c>
      <c r="B153" s="162" t="str">
        <f>TEXT(A153,"dddd")</f>
        <v>Sunday</v>
      </c>
      <c r="C153" s="253"/>
      <c r="D153" s="245"/>
      <c r="E153" s="247">
        <f>IF($A$6=1,IFERROR(VLOOKUP(A153,'Data Table'!A:B,2,0),0),0)</f>
        <v>0</v>
      </c>
      <c r="F153" s="246"/>
      <c r="G153" s="246"/>
      <c r="H153" s="246"/>
      <c r="I153" s="246"/>
      <c r="J153" s="246"/>
      <c r="K153" s="254"/>
      <c r="L153" s="139">
        <f t="shared" ref="L153:L166" si="49">SUM(C153:K153)</f>
        <v>0</v>
      </c>
      <c r="M153" s="200">
        <f t="shared" ref="M153:M166" si="50">IF(L153&gt;8,"Error",0)</f>
        <v>0</v>
      </c>
      <c r="N153" s="119"/>
      <c r="O153" s="119"/>
      <c r="P153" s="119"/>
      <c r="Q153" s="13"/>
      <c r="R153" s="13"/>
      <c r="S153" s="13"/>
      <c r="T153" s="13"/>
      <c r="U153" s="13"/>
      <c r="V153" s="13"/>
      <c r="W153" s="86"/>
      <c r="X153" s="86"/>
      <c r="Y153" s="86"/>
      <c r="Z153" s="132"/>
      <c r="AA153" s="132"/>
      <c r="AB153" s="133"/>
      <c r="AC153" s="133"/>
      <c r="AD153" s="86"/>
    </row>
    <row r="154" spans="1:30" ht="21">
      <c r="A154" s="140">
        <f>A153+1</f>
        <v>45019</v>
      </c>
      <c r="B154" s="163" t="str">
        <f t="shared" ref="B154:B166" si="51">TEXT(A154,"dddd")</f>
        <v>Monday</v>
      </c>
      <c r="C154" s="207"/>
      <c r="D154" s="203"/>
      <c r="E154" s="203">
        <f>IF($A$6=1,IFERROR(VLOOKUP(A154,'Data Table'!A:B,2,0),0),0)</f>
        <v>0</v>
      </c>
      <c r="F154" s="204"/>
      <c r="G154" s="204"/>
      <c r="H154" s="204"/>
      <c r="I154" s="204"/>
      <c r="J154" s="204"/>
      <c r="K154" s="206"/>
      <c r="L154" s="139">
        <f t="shared" si="49"/>
        <v>0</v>
      </c>
      <c r="M154" s="200">
        <f t="shared" si="50"/>
        <v>0</v>
      </c>
      <c r="N154" s="119"/>
      <c r="O154" s="119"/>
      <c r="P154" s="119"/>
      <c r="Q154" s="13"/>
      <c r="R154" s="13"/>
      <c r="S154" s="13"/>
      <c r="T154" s="13"/>
      <c r="U154" s="13"/>
      <c r="V154" s="13"/>
      <c r="W154" s="86"/>
      <c r="X154" s="86"/>
      <c r="Y154" s="86"/>
      <c r="Z154" s="132"/>
      <c r="AA154" s="132"/>
      <c r="AB154" s="133"/>
      <c r="AC154" s="133"/>
      <c r="AD154" s="86"/>
    </row>
    <row r="155" spans="1:30" ht="21">
      <c r="A155" s="140">
        <f t="shared" ref="A155:A166" si="52">A154+1</f>
        <v>45020</v>
      </c>
      <c r="B155" s="163" t="str">
        <f t="shared" si="51"/>
        <v>Tuesday</v>
      </c>
      <c r="C155" s="207"/>
      <c r="D155" s="203"/>
      <c r="E155" s="203">
        <f>IF($A$6=1,IFERROR(VLOOKUP(A155,'Data Table'!A:B,2,0),0),0)</f>
        <v>0</v>
      </c>
      <c r="F155" s="204"/>
      <c r="G155" s="204"/>
      <c r="H155" s="204"/>
      <c r="I155" s="204"/>
      <c r="J155" s="204"/>
      <c r="K155" s="206"/>
      <c r="L155" s="139">
        <f t="shared" si="49"/>
        <v>0</v>
      </c>
      <c r="M155" s="200">
        <f t="shared" si="50"/>
        <v>0</v>
      </c>
      <c r="N155" s="119"/>
      <c r="O155" s="119"/>
      <c r="P155" s="119"/>
      <c r="Q155" s="13"/>
      <c r="R155" s="13"/>
      <c r="S155" s="13"/>
      <c r="T155" s="13"/>
      <c r="U155" s="13"/>
      <c r="V155" s="13"/>
      <c r="W155" s="86"/>
      <c r="X155" s="86"/>
      <c r="Y155" s="86"/>
      <c r="Z155" s="132"/>
      <c r="AA155" s="132"/>
      <c r="AB155" s="133"/>
      <c r="AC155" s="133"/>
      <c r="AD155" s="86"/>
    </row>
    <row r="156" spans="1:30" ht="21">
      <c r="A156" s="140">
        <f t="shared" si="52"/>
        <v>45021</v>
      </c>
      <c r="B156" s="163" t="str">
        <f t="shared" si="51"/>
        <v>Wednesday</v>
      </c>
      <c r="C156" s="207"/>
      <c r="D156" s="203"/>
      <c r="E156" s="203">
        <f>IF($A$6=1,IFERROR(VLOOKUP(A156,'Data Table'!A:B,2,0),0),0)</f>
        <v>0</v>
      </c>
      <c r="F156" s="203"/>
      <c r="G156" s="203"/>
      <c r="H156" s="203"/>
      <c r="I156" s="203"/>
      <c r="J156" s="203"/>
      <c r="K156" s="206"/>
      <c r="L156" s="139">
        <f t="shared" si="49"/>
        <v>0</v>
      </c>
      <c r="M156" s="200">
        <f t="shared" si="50"/>
        <v>0</v>
      </c>
      <c r="N156" s="119"/>
      <c r="O156" s="119"/>
      <c r="P156" s="119"/>
      <c r="Q156" s="13"/>
      <c r="R156" s="13"/>
      <c r="S156" s="13"/>
      <c r="T156" s="13"/>
      <c r="U156" s="13"/>
      <c r="V156" s="13"/>
      <c r="W156" s="86"/>
      <c r="X156" s="86"/>
      <c r="Y156" s="86"/>
      <c r="Z156" s="132"/>
      <c r="AA156" s="132"/>
      <c r="AB156" s="133"/>
      <c r="AC156" s="133"/>
      <c r="AD156" s="86"/>
    </row>
    <row r="157" spans="1:30" ht="21">
      <c r="A157" s="140">
        <f t="shared" si="52"/>
        <v>45022</v>
      </c>
      <c r="B157" s="164" t="str">
        <f t="shared" si="51"/>
        <v>Thursday</v>
      </c>
      <c r="C157" s="207"/>
      <c r="D157" s="203"/>
      <c r="E157" s="203">
        <f>IF($A$6=1,IFERROR(VLOOKUP(A157,'Data Table'!A:B,2,0),0),0)</f>
        <v>0</v>
      </c>
      <c r="F157" s="203"/>
      <c r="G157" s="203"/>
      <c r="H157" s="203"/>
      <c r="I157" s="203"/>
      <c r="J157" s="203"/>
      <c r="K157" s="206"/>
      <c r="L157" s="139">
        <f t="shared" si="49"/>
        <v>0</v>
      </c>
      <c r="M157" s="200">
        <f t="shared" si="50"/>
        <v>0</v>
      </c>
      <c r="N157" s="119"/>
      <c r="O157" s="119"/>
      <c r="P157" s="119"/>
      <c r="Q157" s="13"/>
      <c r="R157" s="13"/>
      <c r="S157" s="13"/>
      <c r="T157" s="13"/>
      <c r="U157" s="13"/>
      <c r="V157" s="13"/>
      <c r="W157" s="86"/>
      <c r="X157" s="86"/>
      <c r="Y157" s="86"/>
      <c r="Z157" s="132"/>
      <c r="AA157" s="132"/>
      <c r="AB157" s="133"/>
      <c r="AC157" s="133"/>
      <c r="AD157" s="86"/>
    </row>
    <row r="158" spans="1:30" ht="21">
      <c r="A158" s="140">
        <f t="shared" si="52"/>
        <v>45023</v>
      </c>
      <c r="B158" s="164" t="str">
        <f t="shared" si="51"/>
        <v>Friday</v>
      </c>
      <c r="C158" s="207"/>
      <c r="D158" s="203"/>
      <c r="E158" s="203">
        <f>IF($A$6=1,IFERROR(VLOOKUP(A158,'Data Table'!A:B,2,0),0),0)</f>
        <v>0</v>
      </c>
      <c r="F158" s="203"/>
      <c r="G158" s="203"/>
      <c r="H158" s="203"/>
      <c r="I158" s="203"/>
      <c r="J158" s="203"/>
      <c r="K158" s="206"/>
      <c r="L158" s="139">
        <f t="shared" si="49"/>
        <v>0</v>
      </c>
      <c r="M158" s="200">
        <f t="shared" si="50"/>
        <v>0</v>
      </c>
      <c r="N158" s="119"/>
      <c r="O158" s="119"/>
      <c r="P158" s="119"/>
      <c r="Q158" s="13"/>
      <c r="R158" s="13"/>
      <c r="S158" s="13"/>
      <c r="T158" s="13"/>
      <c r="U158" s="13"/>
      <c r="V158" s="13"/>
      <c r="W158" s="86"/>
      <c r="X158" s="86"/>
      <c r="Y158" s="86"/>
      <c r="Z158" s="132"/>
      <c r="AA158" s="132"/>
      <c r="AB158" s="133"/>
      <c r="AC158" s="133"/>
      <c r="AD158" s="86"/>
    </row>
    <row r="159" spans="1:30" ht="21">
      <c r="A159" s="140">
        <f t="shared" si="52"/>
        <v>45024</v>
      </c>
      <c r="B159" s="164" t="str">
        <f t="shared" si="51"/>
        <v>Saturday</v>
      </c>
      <c r="C159" s="252"/>
      <c r="D159" s="247"/>
      <c r="E159" s="247">
        <f>IF($A$6=1,IFERROR(VLOOKUP(A159,'Data Table'!A:B,2,0),0),0)</f>
        <v>0</v>
      </c>
      <c r="F159" s="247"/>
      <c r="G159" s="247"/>
      <c r="H159" s="247"/>
      <c r="I159" s="247"/>
      <c r="J159" s="247"/>
      <c r="K159" s="249"/>
      <c r="L159" s="139">
        <f t="shared" si="49"/>
        <v>0</v>
      </c>
      <c r="M159" s="200">
        <f t="shared" si="50"/>
        <v>0</v>
      </c>
      <c r="N159" s="119"/>
      <c r="O159" s="119"/>
      <c r="P159" s="119"/>
      <c r="Q159" s="13"/>
      <c r="R159" s="13"/>
      <c r="S159" s="13"/>
      <c r="T159" s="13"/>
      <c r="U159" s="13"/>
      <c r="V159" s="13"/>
      <c r="W159" s="86"/>
      <c r="X159" s="86"/>
      <c r="Y159" s="86"/>
      <c r="Z159" s="132"/>
      <c r="AA159" s="132"/>
      <c r="AB159" s="133"/>
      <c r="AC159" s="133"/>
      <c r="AD159" s="86"/>
    </row>
    <row r="160" spans="1:30" ht="21">
      <c r="A160" s="140">
        <f t="shared" si="52"/>
        <v>45025</v>
      </c>
      <c r="B160" s="164" t="str">
        <f t="shared" si="51"/>
        <v>Sunday</v>
      </c>
      <c r="C160" s="252"/>
      <c r="D160" s="247"/>
      <c r="E160" s="247">
        <f>IF($A$6=1,IFERROR(VLOOKUP(A160,'Data Table'!A:B,2,0),0),0)</f>
        <v>0</v>
      </c>
      <c r="F160" s="247"/>
      <c r="G160" s="247"/>
      <c r="H160" s="247"/>
      <c r="I160" s="247"/>
      <c r="J160" s="247"/>
      <c r="K160" s="249"/>
      <c r="L160" s="139">
        <f t="shared" si="49"/>
        <v>0</v>
      </c>
      <c r="M160" s="200">
        <f t="shared" si="50"/>
        <v>0</v>
      </c>
      <c r="N160" s="119"/>
      <c r="O160" s="119"/>
      <c r="P160" s="119"/>
      <c r="Q160" s="13"/>
      <c r="R160" s="13"/>
      <c r="S160" s="13"/>
      <c r="T160" s="13"/>
      <c r="U160" s="13"/>
      <c r="V160" s="13"/>
      <c r="W160" s="86"/>
      <c r="X160" s="86"/>
      <c r="Y160" s="86"/>
      <c r="Z160" s="132"/>
      <c r="AA160" s="132"/>
      <c r="AB160" s="133"/>
      <c r="AC160" s="133"/>
      <c r="AD160" s="86"/>
    </row>
    <row r="161" spans="1:30" ht="21">
      <c r="A161" s="140">
        <f t="shared" si="52"/>
        <v>45026</v>
      </c>
      <c r="B161" s="118" t="str">
        <f t="shared" si="51"/>
        <v>Monday</v>
      </c>
      <c r="C161" s="207"/>
      <c r="D161" s="203"/>
      <c r="E161" s="203">
        <f>IF($A$6=1,IFERROR(VLOOKUP(A161,'Data Table'!A:B,2,0),0),0)</f>
        <v>0</v>
      </c>
      <c r="F161" s="203"/>
      <c r="G161" s="203"/>
      <c r="H161" s="203"/>
      <c r="I161" s="203"/>
      <c r="J161" s="203"/>
      <c r="K161" s="206"/>
      <c r="L161" s="139">
        <f t="shared" si="49"/>
        <v>0</v>
      </c>
      <c r="M161" s="200">
        <f t="shared" si="50"/>
        <v>0</v>
      </c>
      <c r="N161" s="119"/>
      <c r="O161" s="119"/>
      <c r="P161" s="119"/>
      <c r="Q161" s="13"/>
      <c r="R161" s="13"/>
      <c r="S161" s="13"/>
      <c r="T161" s="13"/>
      <c r="U161" s="13"/>
      <c r="V161" s="13"/>
      <c r="W161" s="86"/>
      <c r="X161" s="86"/>
      <c r="Y161" s="86"/>
      <c r="Z161" s="132"/>
      <c r="AA161" s="132"/>
      <c r="AB161" s="133"/>
      <c r="AC161" s="133"/>
      <c r="AD161" s="86"/>
    </row>
    <row r="162" spans="1:30" ht="21">
      <c r="A162" s="140">
        <f t="shared" si="52"/>
        <v>45027</v>
      </c>
      <c r="B162" s="118" t="str">
        <f t="shared" si="51"/>
        <v>Tuesday</v>
      </c>
      <c r="C162" s="207"/>
      <c r="D162" s="203"/>
      <c r="E162" s="203">
        <f>IF($A$6=1,IFERROR(VLOOKUP(A162,'Data Table'!A:B,2,0),0),0)</f>
        <v>0</v>
      </c>
      <c r="F162" s="203"/>
      <c r="G162" s="203"/>
      <c r="H162" s="203"/>
      <c r="I162" s="203"/>
      <c r="J162" s="203"/>
      <c r="K162" s="206"/>
      <c r="L162" s="139">
        <f t="shared" si="49"/>
        <v>0</v>
      </c>
      <c r="M162" s="200">
        <f t="shared" si="50"/>
        <v>0</v>
      </c>
      <c r="N162" s="119"/>
      <c r="O162" s="119"/>
      <c r="P162" s="119"/>
      <c r="Q162" s="13"/>
      <c r="R162" s="13"/>
      <c r="S162" s="13"/>
      <c r="T162" s="13"/>
      <c r="U162" s="13"/>
      <c r="V162" s="13"/>
      <c r="W162" s="86"/>
      <c r="X162" s="86"/>
      <c r="Y162" s="86"/>
      <c r="Z162" s="132"/>
      <c r="AA162" s="132"/>
      <c r="AB162" s="133"/>
      <c r="AC162" s="133"/>
      <c r="AD162" s="86"/>
    </row>
    <row r="163" spans="1:30" ht="21">
      <c r="A163" s="140">
        <f t="shared" si="52"/>
        <v>45028</v>
      </c>
      <c r="B163" s="118" t="str">
        <f t="shared" si="51"/>
        <v>Wednesday</v>
      </c>
      <c r="C163" s="207"/>
      <c r="D163" s="203"/>
      <c r="E163" s="203">
        <f>IF($A$6=1,IFERROR(VLOOKUP(A163,'Data Table'!A:B,2,0),0),0)</f>
        <v>0</v>
      </c>
      <c r="F163" s="203"/>
      <c r="G163" s="203"/>
      <c r="H163" s="203"/>
      <c r="I163" s="203"/>
      <c r="J163" s="203"/>
      <c r="K163" s="206"/>
      <c r="L163" s="139">
        <f t="shared" si="49"/>
        <v>0</v>
      </c>
      <c r="M163" s="200">
        <f t="shared" si="50"/>
        <v>0</v>
      </c>
      <c r="N163" s="119"/>
      <c r="O163" s="119"/>
      <c r="P163" s="119"/>
      <c r="Q163" s="13"/>
      <c r="R163" s="13"/>
      <c r="S163" s="13"/>
      <c r="T163" s="13"/>
      <c r="U163" s="13"/>
      <c r="V163" s="13"/>
      <c r="W163" s="86"/>
      <c r="X163" s="86"/>
      <c r="Y163" s="86"/>
      <c r="Z163" s="132"/>
      <c r="AA163" s="132"/>
      <c r="AB163" s="133"/>
      <c r="AC163" s="133"/>
      <c r="AD163" s="86"/>
    </row>
    <row r="164" spans="1:30" ht="21">
      <c r="A164" s="140">
        <f t="shared" si="52"/>
        <v>45029</v>
      </c>
      <c r="B164" s="118" t="str">
        <f t="shared" si="51"/>
        <v>Thursday</v>
      </c>
      <c r="C164" s="207"/>
      <c r="D164" s="203"/>
      <c r="E164" s="203">
        <f>IF($A$6=1,IFERROR(VLOOKUP(A164,'Data Table'!A:B,2,0),0),0)</f>
        <v>0</v>
      </c>
      <c r="F164" s="203"/>
      <c r="G164" s="203"/>
      <c r="H164" s="203"/>
      <c r="I164" s="203"/>
      <c r="J164" s="203"/>
      <c r="K164" s="206"/>
      <c r="L164" s="139">
        <f t="shared" si="49"/>
        <v>0</v>
      </c>
      <c r="M164" s="200">
        <f t="shared" si="50"/>
        <v>0</v>
      </c>
      <c r="N164" s="119"/>
      <c r="O164" s="119"/>
      <c r="P164" s="119"/>
      <c r="Q164" s="13"/>
      <c r="R164" s="13"/>
      <c r="S164" s="13"/>
      <c r="T164" s="13"/>
      <c r="U164" s="13"/>
      <c r="V164" s="13"/>
      <c r="W164" s="86"/>
      <c r="X164" s="86"/>
      <c r="Y164" s="86"/>
      <c r="Z164" s="132"/>
      <c r="AA164" s="132"/>
      <c r="AB164" s="133"/>
      <c r="AC164" s="133"/>
      <c r="AD164" s="86"/>
    </row>
    <row r="165" spans="1:30" ht="21">
      <c r="A165" s="140">
        <f t="shared" si="52"/>
        <v>45030</v>
      </c>
      <c r="B165" s="118" t="str">
        <f t="shared" si="51"/>
        <v>Friday</v>
      </c>
      <c r="C165" s="207"/>
      <c r="D165" s="203"/>
      <c r="E165" s="203">
        <f>IF($A$6=1,IFERROR(VLOOKUP(A165,'Data Table'!A:B,2,0),0),0)</f>
        <v>0</v>
      </c>
      <c r="F165" s="203"/>
      <c r="G165" s="203"/>
      <c r="H165" s="203"/>
      <c r="I165" s="203"/>
      <c r="J165" s="203"/>
      <c r="K165" s="206"/>
      <c r="L165" s="139">
        <f t="shared" si="49"/>
        <v>0</v>
      </c>
      <c r="M165" s="200">
        <f t="shared" si="50"/>
        <v>0</v>
      </c>
      <c r="N165" s="118"/>
      <c r="O165" s="118"/>
      <c r="P165" s="119"/>
      <c r="Q165" s="13"/>
      <c r="R165" s="13"/>
      <c r="S165" s="13"/>
      <c r="T165" s="13"/>
      <c r="U165" s="13"/>
      <c r="V165" s="13"/>
      <c r="W165" s="86"/>
      <c r="X165" s="86"/>
      <c r="Y165" s="86"/>
      <c r="Z165" s="132"/>
      <c r="AA165" s="132"/>
      <c r="AB165" s="133"/>
      <c r="AC165" s="133"/>
      <c r="AD165" s="86"/>
    </row>
    <row r="166" spans="1:30" ht="21.75" thickBot="1">
      <c r="A166" s="140">
        <f t="shared" si="52"/>
        <v>45031</v>
      </c>
      <c r="B166" s="118" t="str">
        <f t="shared" si="51"/>
        <v>Saturday</v>
      </c>
      <c r="C166" s="252"/>
      <c r="D166" s="247"/>
      <c r="E166" s="247">
        <f>IF($A$6=1,IFERROR(VLOOKUP(A166,'Data Table'!A:B,2,0),0),0)</f>
        <v>0</v>
      </c>
      <c r="F166" s="247"/>
      <c r="G166" s="247"/>
      <c r="H166" s="247"/>
      <c r="I166" s="247"/>
      <c r="J166" s="247"/>
      <c r="K166" s="249"/>
      <c r="L166" s="139">
        <f t="shared" si="49"/>
        <v>0</v>
      </c>
      <c r="M166" s="200">
        <f t="shared" si="50"/>
        <v>0</v>
      </c>
      <c r="N166" s="118"/>
      <c r="O166" s="118"/>
      <c r="P166" s="119"/>
      <c r="Q166" s="13"/>
      <c r="R166" s="13"/>
      <c r="S166" s="13"/>
      <c r="T166" s="13"/>
      <c r="U166" s="13"/>
      <c r="V166" s="13"/>
      <c r="W166" s="86"/>
      <c r="X166" s="86"/>
      <c r="Y166" s="86"/>
      <c r="Z166" s="132"/>
      <c r="AA166" s="132"/>
      <c r="AB166" s="133"/>
      <c r="AC166" s="133"/>
      <c r="AD166" s="86"/>
    </row>
    <row r="167" spans="1:30" ht="24" customHeight="1">
      <c r="A167" s="145" t="s">
        <v>140</v>
      </c>
      <c r="B167" s="149" t="s">
        <v>141</v>
      </c>
      <c r="C167" s="147">
        <f>SUM(C153:C166)</f>
        <v>0</v>
      </c>
      <c r="D167" s="131">
        <f t="shared" ref="D167:K167" si="53">SUM(D153:D166)</f>
        <v>0</v>
      </c>
      <c r="E167" s="131">
        <f t="shared" si="53"/>
        <v>0</v>
      </c>
      <c r="F167" s="131">
        <f t="shared" si="53"/>
        <v>0</v>
      </c>
      <c r="G167" s="131">
        <f t="shared" si="53"/>
        <v>0</v>
      </c>
      <c r="H167" s="131">
        <f t="shared" si="53"/>
        <v>0</v>
      </c>
      <c r="I167" s="131">
        <f t="shared" si="53"/>
        <v>0</v>
      </c>
      <c r="J167" s="131">
        <f t="shared" si="53"/>
        <v>0</v>
      </c>
      <c r="K167" s="148">
        <f t="shared" si="53"/>
        <v>0</v>
      </c>
      <c r="L167" s="149">
        <f>SUM(L153:L166)-K167</f>
        <v>0</v>
      </c>
      <c r="M167" s="200">
        <f>IF(L167&gt;80,"ERROR",0)</f>
        <v>0</v>
      </c>
      <c r="N167" s="118"/>
      <c r="O167" s="118"/>
      <c r="P167" s="119"/>
      <c r="Q167" s="13"/>
      <c r="R167" s="13"/>
      <c r="S167" s="13"/>
      <c r="T167" s="13"/>
      <c r="U167" s="13"/>
      <c r="V167" s="13"/>
      <c r="W167" s="86"/>
      <c r="X167" s="86"/>
      <c r="Y167" s="86"/>
      <c r="Z167" s="132"/>
      <c r="AA167" s="132"/>
      <c r="AB167" s="133"/>
      <c r="AC167" s="133"/>
      <c r="AD167" s="86"/>
    </row>
    <row r="168" spans="1:30" ht="21.75" thickBot="1">
      <c r="A168" s="145"/>
      <c r="B168" s="146" t="s">
        <v>144</v>
      </c>
      <c r="C168" s="181">
        <f>$C$24</f>
        <v>0</v>
      </c>
      <c r="D168" s="182">
        <f>$D$24</f>
        <v>0</v>
      </c>
      <c r="E168" s="150"/>
      <c r="F168" s="150"/>
      <c r="G168" s="150"/>
      <c r="H168" s="150"/>
      <c r="I168" s="150"/>
      <c r="J168" s="150"/>
      <c r="K168" s="151"/>
      <c r="L168" s="152"/>
      <c r="M168" s="200"/>
      <c r="N168" s="118"/>
      <c r="O168" s="118"/>
      <c r="P168" s="119"/>
      <c r="Q168" s="13"/>
      <c r="R168" s="13"/>
      <c r="S168" s="13"/>
      <c r="T168" s="13"/>
      <c r="U168" s="13"/>
      <c r="V168" s="13"/>
      <c r="W168" s="86"/>
      <c r="X168" s="86"/>
      <c r="Y168" s="86"/>
      <c r="Z168" s="132"/>
      <c r="AA168" s="132"/>
      <c r="AB168" s="133"/>
      <c r="AC168" s="133"/>
      <c r="AD168" s="86"/>
    </row>
    <row r="169" spans="1:30" ht="21.75" thickBot="1">
      <c r="A169" s="153">
        <f>B152</f>
        <v>8</v>
      </c>
      <c r="B169" s="154" t="s">
        <v>143</v>
      </c>
      <c r="C169" s="155">
        <f>C151-C167+(L167*C168)</f>
        <v>0</v>
      </c>
      <c r="D169" s="155">
        <f>D151-D167+(L167*D168)</f>
        <v>0</v>
      </c>
      <c r="E169" s="165"/>
      <c r="F169" s="156">
        <f t="shared" ref="F169:I169" si="54">F151-F167</f>
        <v>0</v>
      </c>
      <c r="G169" s="156">
        <f t="shared" si="54"/>
        <v>0</v>
      </c>
      <c r="H169" s="157">
        <f t="shared" si="54"/>
        <v>0</v>
      </c>
      <c r="I169" s="157" t="e">
        <f t="shared" si="54"/>
        <v>#N/A</v>
      </c>
      <c r="J169" s="157"/>
      <c r="K169" s="158"/>
      <c r="L169" s="166"/>
      <c r="M169" s="201"/>
      <c r="N169" s="118"/>
      <c r="O169" s="118"/>
      <c r="P169" s="119"/>
      <c r="Q169" s="13"/>
      <c r="R169" s="13"/>
      <c r="S169" s="13"/>
      <c r="T169" s="13"/>
      <c r="U169" s="13"/>
      <c r="V169" s="13"/>
      <c r="W169" s="86"/>
      <c r="X169" s="86"/>
      <c r="Y169" s="86"/>
      <c r="Z169" s="132"/>
      <c r="AA169" s="132"/>
      <c r="AB169" s="133"/>
      <c r="AC169" s="133"/>
      <c r="AD169" s="86"/>
    </row>
    <row r="170" spans="1:30" ht="33.6" customHeight="1" thickBot="1">
      <c r="A170" s="160" t="s">
        <v>140</v>
      </c>
      <c r="B170" s="161">
        <f>IF(B152=26,1,B152+1)</f>
        <v>9</v>
      </c>
      <c r="C170" s="184" t="s">
        <v>102</v>
      </c>
      <c r="D170" s="185" t="s">
        <v>107</v>
      </c>
      <c r="E170" s="185" t="s">
        <v>81</v>
      </c>
      <c r="F170" s="185" t="s">
        <v>111</v>
      </c>
      <c r="G170" s="185" t="s">
        <v>90</v>
      </c>
      <c r="H170" s="185" t="s">
        <v>76</v>
      </c>
      <c r="I170" s="185" t="s">
        <v>1592</v>
      </c>
      <c r="J170" s="185" t="s">
        <v>118</v>
      </c>
      <c r="K170" s="186" t="s">
        <v>85</v>
      </c>
      <c r="L170" s="186" t="s">
        <v>139</v>
      </c>
      <c r="M170" s="198"/>
      <c r="N170" s="119"/>
      <c r="O170" s="119"/>
      <c r="P170" s="119"/>
      <c r="Q170" s="13"/>
      <c r="R170" s="13"/>
      <c r="S170" s="13"/>
      <c r="T170" s="13"/>
      <c r="U170" s="13"/>
      <c r="V170" s="13"/>
      <c r="W170" s="86"/>
      <c r="X170" s="86"/>
      <c r="Y170" s="86"/>
      <c r="Z170" s="132"/>
      <c r="AA170" s="132"/>
      <c r="AB170" s="133"/>
      <c r="AC170" s="133"/>
      <c r="AD170" s="86"/>
    </row>
    <row r="171" spans="1:30" ht="21">
      <c r="A171" s="183">
        <f>VLOOKUP(B170,'Data Table'!$F:$J,2,0)</f>
        <v>45032</v>
      </c>
      <c r="B171" s="162" t="str">
        <f>TEXT(A171,"dddd")</f>
        <v>Sunday</v>
      </c>
      <c r="C171" s="253"/>
      <c r="D171" s="245"/>
      <c r="E171" s="247">
        <f>IF($A$6=1,IFERROR(VLOOKUP(A171,'Data Table'!A:B,2,0),0),0)</f>
        <v>0</v>
      </c>
      <c r="F171" s="246"/>
      <c r="G171" s="246"/>
      <c r="H171" s="246"/>
      <c r="I171" s="246"/>
      <c r="J171" s="246"/>
      <c r="K171" s="254"/>
      <c r="L171" s="139">
        <f t="shared" ref="L171:L184" si="55">SUM(C171:K171)</f>
        <v>0</v>
      </c>
      <c r="M171" s="200">
        <f t="shared" ref="M171:M184" si="56">IF(L171&gt;8,"Error",0)</f>
        <v>0</v>
      </c>
      <c r="N171" s="119"/>
      <c r="O171" s="119"/>
      <c r="P171" s="119"/>
      <c r="Q171" s="13"/>
      <c r="R171" s="13"/>
      <c r="S171" s="13"/>
      <c r="T171" s="13"/>
      <c r="U171" s="13"/>
      <c r="V171" s="13"/>
      <c r="W171" s="86"/>
      <c r="X171" s="86"/>
      <c r="Y171" s="86"/>
      <c r="Z171" s="132"/>
      <c r="AA171" s="132"/>
      <c r="AB171" s="133"/>
      <c r="AC171" s="133"/>
      <c r="AD171" s="86"/>
    </row>
    <row r="172" spans="1:30" ht="21">
      <c r="A172" s="140">
        <f>A171+1</f>
        <v>45033</v>
      </c>
      <c r="B172" s="163" t="str">
        <f t="shared" ref="B172:B184" si="57">TEXT(A172,"dddd")</f>
        <v>Monday</v>
      </c>
      <c r="C172" s="207"/>
      <c r="D172" s="203"/>
      <c r="E172" s="203">
        <f>IF($A$6=1,IFERROR(VLOOKUP(A172,'Data Table'!A:B,2,0),0),0)</f>
        <v>0</v>
      </c>
      <c r="F172" s="204"/>
      <c r="G172" s="204"/>
      <c r="H172" s="204"/>
      <c r="I172" s="204"/>
      <c r="J172" s="204"/>
      <c r="K172" s="206"/>
      <c r="L172" s="139">
        <f t="shared" si="55"/>
        <v>0</v>
      </c>
      <c r="M172" s="200">
        <f t="shared" si="56"/>
        <v>0</v>
      </c>
      <c r="N172" s="119"/>
      <c r="O172" s="119"/>
      <c r="P172" s="119"/>
      <c r="Q172" s="13"/>
      <c r="R172" s="13"/>
      <c r="S172" s="13"/>
      <c r="T172" s="13"/>
      <c r="U172" s="13"/>
      <c r="V172" s="13"/>
      <c r="W172" s="86"/>
      <c r="X172" s="86"/>
      <c r="Y172" s="86"/>
      <c r="Z172" s="132"/>
      <c r="AA172" s="132"/>
      <c r="AB172" s="133"/>
      <c r="AC172" s="133"/>
      <c r="AD172" s="86"/>
    </row>
    <row r="173" spans="1:30" ht="21">
      <c r="A173" s="140">
        <f t="shared" ref="A173:A184" si="58">A172+1</f>
        <v>45034</v>
      </c>
      <c r="B173" s="163" t="str">
        <f t="shared" si="57"/>
        <v>Tuesday</v>
      </c>
      <c r="C173" s="207"/>
      <c r="D173" s="203"/>
      <c r="E173" s="203">
        <f>IF($A$6=1,IFERROR(VLOOKUP(A173,'Data Table'!A:B,2,0),0),0)</f>
        <v>0</v>
      </c>
      <c r="F173" s="204"/>
      <c r="G173" s="204"/>
      <c r="H173" s="204"/>
      <c r="I173" s="204"/>
      <c r="J173" s="204"/>
      <c r="K173" s="206"/>
      <c r="L173" s="139">
        <f t="shared" si="55"/>
        <v>0</v>
      </c>
      <c r="M173" s="200">
        <f t="shared" si="56"/>
        <v>0</v>
      </c>
      <c r="N173" s="119"/>
      <c r="O173" s="119"/>
      <c r="P173" s="119"/>
      <c r="Q173" s="13"/>
      <c r="R173" s="13"/>
      <c r="S173" s="13"/>
      <c r="T173" s="13"/>
      <c r="U173" s="13"/>
      <c r="V173" s="13"/>
      <c r="W173" s="86"/>
      <c r="X173" s="86"/>
      <c r="Y173" s="86"/>
      <c r="Z173" s="132"/>
      <c r="AA173" s="132"/>
      <c r="AB173" s="133"/>
      <c r="AC173" s="133"/>
      <c r="AD173" s="86"/>
    </row>
    <row r="174" spans="1:30" ht="21">
      <c r="A174" s="140">
        <f t="shared" si="58"/>
        <v>45035</v>
      </c>
      <c r="B174" s="163" t="str">
        <f t="shared" si="57"/>
        <v>Wednesday</v>
      </c>
      <c r="C174" s="207"/>
      <c r="D174" s="203"/>
      <c r="E174" s="203">
        <f>IF($A$6=1,IFERROR(VLOOKUP(A174,'Data Table'!A:B,2,0),0),0)</f>
        <v>0</v>
      </c>
      <c r="F174" s="203"/>
      <c r="G174" s="203"/>
      <c r="H174" s="203"/>
      <c r="I174" s="203"/>
      <c r="J174" s="203"/>
      <c r="K174" s="206"/>
      <c r="L174" s="139">
        <f t="shared" si="55"/>
        <v>0</v>
      </c>
      <c r="M174" s="200">
        <f t="shared" si="56"/>
        <v>0</v>
      </c>
      <c r="N174" s="119"/>
      <c r="O174" s="119"/>
      <c r="P174" s="119"/>
      <c r="Q174" s="13"/>
      <c r="R174" s="13"/>
      <c r="S174" s="13"/>
      <c r="T174" s="13"/>
      <c r="U174" s="13"/>
      <c r="V174" s="13"/>
      <c r="W174" s="86"/>
      <c r="X174" s="86"/>
      <c r="Y174" s="86"/>
      <c r="Z174" s="132"/>
      <c r="AA174" s="132"/>
      <c r="AB174" s="133"/>
      <c r="AC174" s="133"/>
      <c r="AD174" s="86"/>
    </row>
    <row r="175" spans="1:30" ht="21">
      <c r="A175" s="140">
        <f t="shared" si="58"/>
        <v>45036</v>
      </c>
      <c r="B175" s="164" t="str">
        <f t="shared" si="57"/>
        <v>Thursday</v>
      </c>
      <c r="C175" s="207"/>
      <c r="D175" s="203"/>
      <c r="E175" s="203">
        <f>IF($A$6=1,IFERROR(VLOOKUP(A175,'Data Table'!A:B,2,0),0),0)</f>
        <v>0</v>
      </c>
      <c r="F175" s="203"/>
      <c r="G175" s="203"/>
      <c r="H175" s="203"/>
      <c r="I175" s="203"/>
      <c r="J175" s="203"/>
      <c r="K175" s="206"/>
      <c r="L175" s="139">
        <f t="shared" si="55"/>
        <v>0</v>
      </c>
      <c r="M175" s="200">
        <f t="shared" si="56"/>
        <v>0</v>
      </c>
      <c r="N175" s="119"/>
      <c r="O175" s="119"/>
      <c r="P175" s="119"/>
      <c r="Q175" s="13"/>
      <c r="R175" s="13"/>
      <c r="S175" s="13"/>
      <c r="T175" s="13"/>
      <c r="U175" s="13"/>
      <c r="V175" s="13"/>
      <c r="W175" s="86"/>
      <c r="X175" s="86"/>
      <c r="Y175" s="86"/>
      <c r="Z175" s="132"/>
      <c r="AA175" s="132"/>
      <c r="AB175" s="133"/>
      <c r="AC175" s="133"/>
      <c r="AD175" s="86"/>
    </row>
    <row r="176" spans="1:30" ht="21">
      <c r="A176" s="140">
        <f t="shared" si="58"/>
        <v>45037</v>
      </c>
      <c r="B176" s="164" t="str">
        <f t="shared" si="57"/>
        <v>Friday</v>
      </c>
      <c r="C176" s="207"/>
      <c r="D176" s="203"/>
      <c r="E176" s="203">
        <f>IF($A$6=1,IFERROR(VLOOKUP(A176,'Data Table'!A:B,2,0),0),0)</f>
        <v>0</v>
      </c>
      <c r="F176" s="203"/>
      <c r="G176" s="203"/>
      <c r="H176" s="203"/>
      <c r="I176" s="203"/>
      <c r="J176" s="203"/>
      <c r="K176" s="206"/>
      <c r="L176" s="139">
        <f t="shared" si="55"/>
        <v>0</v>
      </c>
      <c r="M176" s="200">
        <f t="shared" si="56"/>
        <v>0</v>
      </c>
      <c r="N176" s="119"/>
      <c r="O176" s="119"/>
      <c r="P176" s="119"/>
      <c r="Q176" s="13"/>
      <c r="R176" s="13"/>
      <c r="S176" s="13"/>
      <c r="T176" s="13"/>
      <c r="U176" s="13"/>
      <c r="V176" s="13"/>
      <c r="W176" s="86"/>
      <c r="X176" s="86"/>
      <c r="Y176" s="86"/>
      <c r="Z176" s="132"/>
      <c r="AA176" s="132"/>
      <c r="AB176" s="133"/>
      <c r="AC176" s="133"/>
      <c r="AD176" s="86"/>
    </row>
    <row r="177" spans="1:30" ht="21">
      <c r="A177" s="140">
        <f t="shared" si="58"/>
        <v>45038</v>
      </c>
      <c r="B177" s="164" t="str">
        <f t="shared" si="57"/>
        <v>Saturday</v>
      </c>
      <c r="C177" s="252"/>
      <c r="D177" s="247"/>
      <c r="E177" s="247">
        <f>IF($A$6=1,IFERROR(VLOOKUP(A177,'Data Table'!A:B,2,0),0),0)</f>
        <v>0</v>
      </c>
      <c r="F177" s="247"/>
      <c r="G177" s="247"/>
      <c r="H177" s="247"/>
      <c r="I177" s="247"/>
      <c r="J177" s="247"/>
      <c r="K177" s="249"/>
      <c r="L177" s="139">
        <f t="shared" si="55"/>
        <v>0</v>
      </c>
      <c r="M177" s="200">
        <f t="shared" si="56"/>
        <v>0</v>
      </c>
      <c r="N177" s="119"/>
      <c r="O177" s="119"/>
      <c r="P177" s="119"/>
      <c r="Q177" s="13"/>
      <c r="R177" s="13"/>
      <c r="S177" s="13"/>
      <c r="T177" s="13"/>
      <c r="U177" s="13"/>
      <c r="V177" s="13"/>
      <c r="W177" s="86"/>
      <c r="X177" s="86"/>
      <c r="Y177" s="86"/>
      <c r="Z177" s="132"/>
      <c r="AA177" s="132"/>
      <c r="AB177" s="133"/>
      <c r="AC177" s="133"/>
      <c r="AD177" s="86"/>
    </row>
    <row r="178" spans="1:30" ht="21">
      <c r="A178" s="140">
        <f t="shared" si="58"/>
        <v>45039</v>
      </c>
      <c r="B178" s="164" t="str">
        <f t="shared" si="57"/>
        <v>Sunday</v>
      </c>
      <c r="C178" s="252"/>
      <c r="D178" s="247"/>
      <c r="E178" s="247">
        <f>IF($A$6=1,IFERROR(VLOOKUP(A178,'Data Table'!A:B,2,0),0),0)</f>
        <v>0</v>
      </c>
      <c r="F178" s="247"/>
      <c r="G178" s="247"/>
      <c r="H178" s="247"/>
      <c r="I178" s="247"/>
      <c r="J178" s="247"/>
      <c r="K178" s="249"/>
      <c r="L178" s="139">
        <f t="shared" si="55"/>
        <v>0</v>
      </c>
      <c r="M178" s="200">
        <f t="shared" si="56"/>
        <v>0</v>
      </c>
      <c r="N178" s="119"/>
      <c r="O178" s="119"/>
      <c r="P178" s="119"/>
      <c r="Q178" s="13"/>
      <c r="R178" s="13"/>
      <c r="S178" s="13"/>
      <c r="T178" s="13"/>
      <c r="U178" s="13"/>
      <c r="V178" s="13"/>
      <c r="W178" s="86"/>
      <c r="X178" s="86"/>
      <c r="Y178" s="86"/>
      <c r="Z178" s="132"/>
      <c r="AA178" s="132"/>
      <c r="AB178" s="133"/>
      <c r="AC178" s="133"/>
      <c r="AD178" s="86"/>
    </row>
    <row r="179" spans="1:30" ht="21">
      <c r="A179" s="140">
        <f t="shared" si="58"/>
        <v>45040</v>
      </c>
      <c r="B179" s="118" t="str">
        <f t="shared" si="57"/>
        <v>Monday</v>
      </c>
      <c r="C179" s="207"/>
      <c r="D179" s="203"/>
      <c r="E179" s="203">
        <f>IF($A$6=1,IFERROR(VLOOKUP(A179,'Data Table'!A:B,2,0),0),0)</f>
        <v>0</v>
      </c>
      <c r="F179" s="203"/>
      <c r="G179" s="203"/>
      <c r="H179" s="203"/>
      <c r="I179" s="203"/>
      <c r="J179" s="203"/>
      <c r="K179" s="206"/>
      <c r="L179" s="139">
        <f t="shared" si="55"/>
        <v>0</v>
      </c>
      <c r="M179" s="200">
        <f t="shared" si="56"/>
        <v>0</v>
      </c>
      <c r="N179" s="119"/>
      <c r="O179" s="119"/>
      <c r="P179" s="119"/>
      <c r="Q179" s="13"/>
      <c r="R179" s="13"/>
      <c r="S179" s="13"/>
      <c r="T179" s="13"/>
      <c r="U179" s="13"/>
      <c r="V179" s="13"/>
      <c r="W179" s="86"/>
      <c r="X179" s="86"/>
      <c r="Y179" s="86"/>
      <c r="Z179" s="132"/>
      <c r="AA179" s="132"/>
      <c r="AB179" s="133"/>
      <c r="AC179" s="133"/>
      <c r="AD179" s="86"/>
    </row>
    <row r="180" spans="1:30" ht="21">
      <c r="A180" s="140">
        <f t="shared" si="58"/>
        <v>45041</v>
      </c>
      <c r="B180" s="118" t="str">
        <f t="shared" si="57"/>
        <v>Tuesday</v>
      </c>
      <c r="C180" s="207"/>
      <c r="D180" s="203"/>
      <c r="E180" s="203">
        <f>IF($A$6=1,IFERROR(VLOOKUP(A180,'Data Table'!A:B,2,0),0),0)</f>
        <v>0</v>
      </c>
      <c r="F180" s="203"/>
      <c r="G180" s="203"/>
      <c r="H180" s="203"/>
      <c r="I180" s="203"/>
      <c r="J180" s="203"/>
      <c r="K180" s="206"/>
      <c r="L180" s="139">
        <f t="shared" si="55"/>
        <v>0</v>
      </c>
      <c r="M180" s="200">
        <f t="shared" si="56"/>
        <v>0</v>
      </c>
      <c r="N180" s="119"/>
      <c r="O180" s="119"/>
      <c r="P180" s="119"/>
      <c r="Q180" s="13"/>
      <c r="R180" s="13"/>
      <c r="S180" s="13"/>
      <c r="T180" s="13"/>
      <c r="U180" s="13"/>
      <c r="V180" s="13"/>
      <c r="W180" s="86"/>
      <c r="X180" s="86"/>
      <c r="Y180" s="86"/>
      <c r="Z180" s="132"/>
      <c r="AA180" s="132"/>
      <c r="AB180" s="133"/>
      <c r="AC180" s="133"/>
      <c r="AD180" s="86"/>
    </row>
    <row r="181" spans="1:30" ht="21">
      <c r="A181" s="140">
        <f t="shared" si="58"/>
        <v>45042</v>
      </c>
      <c r="B181" s="118" t="str">
        <f t="shared" si="57"/>
        <v>Wednesday</v>
      </c>
      <c r="C181" s="207"/>
      <c r="D181" s="203"/>
      <c r="E181" s="203">
        <f>IF($A$6=1,IFERROR(VLOOKUP(A181,'Data Table'!A:B,2,0),0),0)</f>
        <v>0</v>
      </c>
      <c r="F181" s="203"/>
      <c r="G181" s="203"/>
      <c r="H181" s="203"/>
      <c r="I181" s="203"/>
      <c r="J181" s="203"/>
      <c r="K181" s="206"/>
      <c r="L181" s="139">
        <f t="shared" si="55"/>
        <v>0</v>
      </c>
      <c r="M181" s="200">
        <f t="shared" si="56"/>
        <v>0</v>
      </c>
      <c r="N181" s="119"/>
      <c r="O181" s="119"/>
      <c r="P181" s="119"/>
      <c r="Q181" s="13"/>
      <c r="R181" s="13"/>
      <c r="S181" s="13"/>
      <c r="T181" s="13"/>
      <c r="U181" s="13"/>
      <c r="V181" s="13"/>
      <c r="W181" s="86"/>
      <c r="X181" s="86"/>
      <c r="Y181" s="86"/>
      <c r="Z181" s="132"/>
      <c r="AA181" s="132"/>
      <c r="AB181" s="133"/>
      <c r="AC181" s="133"/>
      <c r="AD181" s="86"/>
    </row>
    <row r="182" spans="1:30" ht="21">
      <c r="A182" s="140">
        <f t="shared" si="58"/>
        <v>45043</v>
      </c>
      <c r="B182" s="118" t="str">
        <f t="shared" si="57"/>
        <v>Thursday</v>
      </c>
      <c r="C182" s="207"/>
      <c r="D182" s="203"/>
      <c r="E182" s="203">
        <f>IF($A$6=1,IFERROR(VLOOKUP(A182,'Data Table'!A:B,2,0),0),0)</f>
        <v>0</v>
      </c>
      <c r="F182" s="203"/>
      <c r="G182" s="203"/>
      <c r="H182" s="203"/>
      <c r="I182" s="203"/>
      <c r="J182" s="203"/>
      <c r="K182" s="206"/>
      <c r="L182" s="139">
        <f t="shared" si="55"/>
        <v>0</v>
      </c>
      <c r="M182" s="200">
        <f t="shared" si="56"/>
        <v>0</v>
      </c>
      <c r="N182" s="119"/>
      <c r="O182" s="119"/>
      <c r="P182" s="119"/>
      <c r="Q182" s="13"/>
      <c r="R182" s="13"/>
      <c r="S182" s="13"/>
      <c r="T182" s="13"/>
      <c r="U182" s="13"/>
      <c r="V182" s="13"/>
      <c r="W182" s="86"/>
      <c r="X182" s="86"/>
      <c r="Y182" s="86"/>
      <c r="Z182" s="132"/>
      <c r="AA182" s="132"/>
      <c r="AB182" s="133"/>
      <c r="AC182" s="133"/>
      <c r="AD182" s="86"/>
    </row>
    <row r="183" spans="1:30" ht="21">
      <c r="A183" s="140">
        <f t="shared" si="58"/>
        <v>45044</v>
      </c>
      <c r="B183" s="118" t="str">
        <f t="shared" si="57"/>
        <v>Friday</v>
      </c>
      <c r="C183" s="207"/>
      <c r="D183" s="203"/>
      <c r="E183" s="203">
        <f>IF($A$6=1,IFERROR(VLOOKUP(A183,'Data Table'!A:B,2,0),0),0)</f>
        <v>0</v>
      </c>
      <c r="F183" s="203"/>
      <c r="G183" s="203"/>
      <c r="H183" s="203"/>
      <c r="I183" s="203"/>
      <c r="J183" s="203"/>
      <c r="K183" s="206"/>
      <c r="L183" s="139">
        <f t="shared" si="55"/>
        <v>0</v>
      </c>
      <c r="M183" s="200">
        <f t="shared" si="56"/>
        <v>0</v>
      </c>
      <c r="N183" s="118"/>
      <c r="O183" s="118"/>
      <c r="P183" s="119"/>
      <c r="Q183" s="13"/>
      <c r="R183" s="13"/>
      <c r="S183" s="13"/>
      <c r="T183" s="13"/>
      <c r="U183" s="13"/>
      <c r="V183" s="13"/>
      <c r="W183" s="86"/>
      <c r="X183" s="86"/>
      <c r="Y183" s="86"/>
      <c r="Z183" s="132"/>
      <c r="AA183" s="132"/>
      <c r="AB183" s="133"/>
      <c r="AC183" s="133"/>
      <c r="AD183" s="86"/>
    </row>
    <row r="184" spans="1:30" ht="21.75" thickBot="1">
      <c r="A184" s="140">
        <f t="shared" si="58"/>
        <v>45045</v>
      </c>
      <c r="B184" s="118" t="str">
        <f t="shared" si="57"/>
        <v>Saturday</v>
      </c>
      <c r="C184" s="252"/>
      <c r="D184" s="247"/>
      <c r="E184" s="247">
        <f>IF($A$6=1,IFERROR(VLOOKUP(A184,'Data Table'!A:B,2,0),0),0)</f>
        <v>0</v>
      </c>
      <c r="F184" s="247"/>
      <c r="G184" s="247"/>
      <c r="H184" s="247"/>
      <c r="I184" s="247"/>
      <c r="J184" s="247"/>
      <c r="K184" s="249"/>
      <c r="L184" s="139">
        <f t="shared" si="55"/>
        <v>0</v>
      </c>
      <c r="M184" s="200">
        <f t="shared" si="56"/>
        <v>0</v>
      </c>
      <c r="N184" s="118"/>
      <c r="O184" s="118"/>
      <c r="P184" s="119"/>
      <c r="Q184" s="13"/>
      <c r="R184" s="13"/>
      <c r="S184" s="13"/>
      <c r="T184" s="13"/>
      <c r="U184" s="13"/>
      <c r="V184" s="13"/>
      <c r="W184" s="86"/>
      <c r="X184" s="86"/>
      <c r="Y184" s="86"/>
      <c r="Z184" s="132"/>
      <c r="AA184" s="132"/>
      <c r="AB184" s="133"/>
      <c r="AC184" s="133"/>
      <c r="AD184" s="86"/>
    </row>
    <row r="185" spans="1:30" ht="24" customHeight="1">
      <c r="A185" s="145" t="s">
        <v>140</v>
      </c>
      <c r="B185" s="149" t="s">
        <v>141</v>
      </c>
      <c r="C185" s="147">
        <f>SUM(C171:C184)</f>
        <v>0</v>
      </c>
      <c r="D185" s="131">
        <f t="shared" ref="D185:K185" si="59">SUM(D171:D184)</f>
        <v>0</v>
      </c>
      <c r="E185" s="131">
        <f t="shared" si="59"/>
        <v>0</v>
      </c>
      <c r="F185" s="131">
        <f t="shared" si="59"/>
        <v>0</v>
      </c>
      <c r="G185" s="131">
        <f t="shared" si="59"/>
        <v>0</v>
      </c>
      <c r="H185" s="131">
        <f t="shared" si="59"/>
        <v>0</v>
      </c>
      <c r="I185" s="131">
        <f t="shared" si="59"/>
        <v>0</v>
      </c>
      <c r="J185" s="131">
        <f t="shared" si="59"/>
        <v>0</v>
      </c>
      <c r="K185" s="148">
        <f t="shared" si="59"/>
        <v>0</v>
      </c>
      <c r="L185" s="149">
        <f>SUM(L171:L184)-K185</f>
        <v>0</v>
      </c>
      <c r="M185" s="200">
        <f>IF(L185&gt;80,"ERROR",0)</f>
        <v>0</v>
      </c>
      <c r="N185" s="118"/>
      <c r="O185" s="118"/>
      <c r="P185" s="119"/>
      <c r="Q185" s="13"/>
      <c r="R185" s="13"/>
      <c r="S185" s="13"/>
      <c r="T185" s="13"/>
      <c r="U185" s="13"/>
      <c r="V185" s="13"/>
      <c r="W185" s="86"/>
      <c r="X185" s="86"/>
      <c r="Y185" s="86"/>
      <c r="Z185" s="132"/>
      <c r="AA185" s="132"/>
      <c r="AB185" s="133"/>
      <c r="AC185" s="133"/>
      <c r="AD185" s="86"/>
    </row>
    <row r="186" spans="1:30" ht="21.75" thickBot="1">
      <c r="A186" s="145"/>
      <c r="B186" s="146" t="s">
        <v>144</v>
      </c>
      <c r="C186" s="181">
        <f>$C$24</f>
        <v>0</v>
      </c>
      <c r="D186" s="182">
        <f>$D$24</f>
        <v>0</v>
      </c>
      <c r="E186" s="150"/>
      <c r="F186" s="150"/>
      <c r="G186" s="150"/>
      <c r="H186" s="150"/>
      <c r="I186" s="150"/>
      <c r="J186" s="150"/>
      <c r="K186" s="151"/>
      <c r="L186" s="152"/>
      <c r="M186" s="200"/>
      <c r="N186" s="118"/>
      <c r="O186" s="118"/>
      <c r="P186" s="119"/>
      <c r="Q186" s="13"/>
      <c r="R186" s="13"/>
      <c r="S186" s="13"/>
      <c r="T186" s="13"/>
      <c r="U186" s="13"/>
      <c r="V186" s="13"/>
      <c r="W186" s="86"/>
      <c r="X186" s="86"/>
      <c r="Y186" s="86"/>
      <c r="Z186" s="132"/>
      <c r="AA186" s="132"/>
      <c r="AB186" s="133"/>
      <c r="AC186" s="133"/>
      <c r="AD186" s="86"/>
    </row>
    <row r="187" spans="1:30" ht="21.75" thickBot="1">
      <c r="A187" s="153">
        <f>B170</f>
        <v>9</v>
      </c>
      <c r="B187" s="154" t="s">
        <v>143</v>
      </c>
      <c r="C187" s="155">
        <f>C169-C185+(L185*C186)</f>
        <v>0</v>
      </c>
      <c r="D187" s="155">
        <f>D169-D185+(L185*D186)</f>
        <v>0</v>
      </c>
      <c r="E187" s="165"/>
      <c r="F187" s="156">
        <f t="shared" ref="F187:I187" si="60">F169-F185</f>
        <v>0</v>
      </c>
      <c r="G187" s="156">
        <f t="shared" si="60"/>
        <v>0</v>
      </c>
      <c r="H187" s="157">
        <f t="shared" si="60"/>
        <v>0</v>
      </c>
      <c r="I187" s="157" t="e">
        <f t="shared" si="60"/>
        <v>#N/A</v>
      </c>
      <c r="J187" s="157"/>
      <c r="K187" s="158"/>
      <c r="L187" s="166"/>
      <c r="M187" s="201"/>
      <c r="N187" s="118"/>
      <c r="O187" s="118"/>
      <c r="P187" s="119"/>
      <c r="Q187" s="13"/>
      <c r="R187" s="13"/>
      <c r="S187" s="13"/>
      <c r="T187" s="13"/>
      <c r="U187" s="13"/>
      <c r="V187" s="13"/>
      <c r="W187" s="86"/>
      <c r="X187" s="86"/>
      <c r="Y187" s="86"/>
      <c r="Z187" s="132"/>
      <c r="AA187" s="132"/>
      <c r="AB187" s="133"/>
      <c r="AC187" s="133"/>
      <c r="AD187" s="86"/>
    </row>
    <row r="188" spans="1:30" ht="33.6" customHeight="1" thickBot="1">
      <c r="A188" s="160" t="s">
        <v>140</v>
      </c>
      <c r="B188" s="161">
        <f>IF(B170=26,1,B170+1)</f>
        <v>10</v>
      </c>
      <c r="C188" s="184" t="s">
        <v>102</v>
      </c>
      <c r="D188" s="185" t="s">
        <v>107</v>
      </c>
      <c r="E188" s="185" t="s">
        <v>81</v>
      </c>
      <c r="F188" s="185" t="s">
        <v>111</v>
      </c>
      <c r="G188" s="185" t="s">
        <v>90</v>
      </c>
      <c r="H188" s="185" t="s">
        <v>76</v>
      </c>
      <c r="I188" s="185" t="s">
        <v>1592</v>
      </c>
      <c r="J188" s="185" t="s">
        <v>118</v>
      </c>
      <c r="K188" s="186" t="s">
        <v>85</v>
      </c>
      <c r="L188" s="186" t="s">
        <v>139</v>
      </c>
      <c r="M188" s="198"/>
      <c r="N188" s="119"/>
      <c r="O188" s="119"/>
      <c r="P188" s="119"/>
      <c r="Q188" s="13"/>
      <c r="R188" s="13"/>
      <c r="S188" s="13"/>
      <c r="T188" s="13"/>
      <c r="U188" s="13"/>
      <c r="V188" s="13"/>
      <c r="W188" s="86"/>
      <c r="X188" s="86"/>
      <c r="Y188" s="86"/>
      <c r="Z188" s="132"/>
      <c r="AA188" s="132"/>
      <c r="AB188" s="133"/>
      <c r="AC188" s="133"/>
      <c r="AD188" s="86"/>
    </row>
    <row r="189" spans="1:30" ht="21">
      <c r="A189" s="183">
        <f>VLOOKUP(B188,'Data Table'!$F:$J,2,0)</f>
        <v>45046</v>
      </c>
      <c r="B189" s="162" t="str">
        <f>TEXT(A189,"dddd")</f>
        <v>Sunday</v>
      </c>
      <c r="C189" s="253"/>
      <c r="D189" s="245"/>
      <c r="E189" s="247">
        <f>IF($A$6=1,IFERROR(VLOOKUP(A189,'Data Table'!A:B,2,0),0),0)</f>
        <v>0</v>
      </c>
      <c r="F189" s="246"/>
      <c r="G189" s="246"/>
      <c r="H189" s="246"/>
      <c r="I189" s="246"/>
      <c r="J189" s="246"/>
      <c r="K189" s="254"/>
      <c r="L189" s="139">
        <f t="shared" ref="L189:L202" si="61">SUM(C189:K189)</f>
        <v>0</v>
      </c>
      <c r="M189" s="200">
        <f t="shared" ref="M189:M202" si="62">IF(L189&gt;8,"Error",0)</f>
        <v>0</v>
      </c>
      <c r="N189" s="119"/>
      <c r="O189" s="119"/>
      <c r="P189" s="119"/>
      <c r="Q189" s="13"/>
      <c r="R189" s="13"/>
      <c r="S189" s="13"/>
      <c r="T189" s="13"/>
      <c r="U189" s="13"/>
      <c r="V189" s="13"/>
      <c r="W189" s="86"/>
      <c r="X189" s="86"/>
      <c r="Y189" s="86"/>
      <c r="Z189" s="132"/>
      <c r="AA189" s="132"/>
      <c r="AB189" s="133"/>
      <c r="AC189" s="133"/>
      <c r="AD189" s="86"/>
    </row>
    <row r="190" spans="1:30" ht="21">
      <c r="A190" s="140">
        <f>A189+1</f>
        <v>45047</v>
      </c>
      <c r="B190" s="163" t="str">
        <f t="shared" ref="B190:B202" si="63">TEXT(A190,"dddd")</f>
        <v>Monday</v>
      </c>
      <c r="C190" s="207"/>
      <c r="D190" s="203"/>
      <c r="E190" s="203">
        <f>IF($A$6=1,IFERROR(VLOOKUP(A190,'Data Table'!A:B,2,0),0),0)</f>
        <v>0</v>
      </c>
      <c r="F190" s="204"/>
      <c r="G190" s="204"/>
      <c r="H190" s="204"/>
      <c r="I190" s="204"/>
      <c r="J190" s="204"/>
      <c r="K190" s="206"/>
      <c r="L190" s="139">
        <f t="shared" si="61"/>
        <v>0</v>
      </c>
      <c r="M190" s="200">
        <f t="shared" si="62"/>
        <v>0</v>
      </c>
      <c r="N190" s="119"/>
      <c r="O190" s="119"/>
      <c r="P190" s="119"/>
      <c r="Q190" s="13"/>
      <c r="R190" s="13"/>
      <c r="S190" s="13"/>
      <c r="T190" s="13"/>
      <c r="U190" s="13"/>
      <c r="V190" s="13"/>
      <c r="W190" s="86"/>
      <c r="X190" s="86"/>
      <c r="Y190" s="86"/>
      <c r="Z190" s="132"/>
      <c r="AA190" s="132"/>
      <c r="AB190" s="133"/>
      <c r="AC190" s="133"/>
      <c r="AD190" s="86"/>
    </row>
    <row r="191" spans="1:30" ht="21">
      <c r="A191" s="140">
        <f t="shared" ref="A191:A202" si="64">A190+1</f>
        <v>45048</v>
      </c>
      <c r="B191" s="163" t="str">
        <f t="shared" si="63"/>
        <v>Tuesday</v>
      </c>
      <c r="C191" s="207"/>
      <c r="D191" s="203"/>
      <c r="E191" s="203">
        <f>IF($A$6=1,IFERROR(VLOOKUP(A191,'Data Table'!A:B,2,0),0),0)</f>
        <v>0</v>
      </c>
      <c r="F191" s="204"/>
      <c r="G191" s="204"/>
      <c r="H191" s="204"/>
      <c r="I191" s="204"/>
      <c r="J191" s="204"/>
      <c r="K191" s="206"/>
      <c r="L191" s="139">
        <f t="shared" si="61"/>
        <v>0</v>
      </c>
      <c r="M191" s="200">
        <f t="shared" si="62"/>
        <v>0</v>
      </c>
      <c r="N191" s="119"/>
      <c r="O191" s="119"/>
      <c r="P191" s="119"/>
      <c r="Q191" s="13"/>
      <c r="R191" s="13"/>
      <c r="S191" s="13"/>
      <c r="T191" s="13"/>
      <c r="U191" s="13"/>
      <c r="V191" s="13"/>
      <c r="W191" s="86"/>
      <c r="X191" s="86"/>
      <c r="Y191" s="86"/>
      <c r="Z191" s="132"/>
      <c r="AA191" s="132"/>
      <c r="AB191" s="133"/>
      <c r="AC191" s="133"/>
      <c r="AD191" s="86"/>
    </row>
    <row r="192" spans="1:30" ht="21">
      <c r="A192" s="140">
        <f t="shared" si="64"/>
        <v>45049</v>
      </c>
      <c r="B192" s="163" t="str">
        <f t="shared" si="63"/>
        <v>Wednesday</v>
      </c>
      <c r="C192" s="207"/>
      <c r="D192" s="203"/>
      <c r="E192" s="203">
        <f>IF($A$6=1,IFERROR(VLOOKUP(A192,'Data Table'!A:B,2,0),0),0)</f>
        <v>0</v>
      </c>
      <c r="F192" s="203"/>
      <c r="G192" s="203"/>
      <c r="H192" s="203"/>
      <c r="I192" s="203"/>
      <c r="J192" s="203"/>
      <c r="K192" s="206"/>
      <c r="L192" s="139">
        <f t="shared" si="61"/>
        <v>0</v>
      </c>
      <c r="M192" s="200">
        <f t="shared" si="62"/>
        <v>0</v>
      </c>
      <c r="N192" s="119"/>
      <c r="O192" s="119"/>
      <c r="P192" s="119"/>
      <c r="Q192" s="13"/>
      <c r="R192" s="13"/>
      <c r="S192" s="13"/>
      <c r="T192" s="13"/>
      <c r="U192" s="13"/>
      <c r="V192" s="13"/>
      <c r="W192" s="86"/>
      <c r="X192" s="86"/>
      <c r="Y192" s="86"/>
      <c r="Z192" s="132"/>
      <c r="AA192" s="132"/>
      <c r="AB192" s="133"/>
      <c r="AC192" s="133"/>
      <c r="AD192" s="86"/>
    </row>
    <row r="193" spans="1:30" ht="21">
      <c r="A193" s="140">
        <f t="shared" si="64"/>
        <v>45050</v>
      </c>
      <c r="B193" s="164" t="str">
        <f t="shared" si="63"/>
        <v>Thursday</v>
      </c>
      <c r="C193" s="207"/>
      <c r="D193" s="203"/>
      <c r="E193" s="203">
        <f>IF($A$6=1,IFERROR(VLOOKUP(A193,'Data Table'!A:B,2,0),0),0)</f>
        <v>0</v>
      </c>
      <c r="F193" s="203"/>
      <c r="G193" s="203"/>
      <c r="H193" s="203"/>
      <c r="I193" s="203"/>
      <c r="J193" s="203"/>
      <c r="K193" s="206"/>
      <c r="L193" s="139">
        <f t="shared" si="61"/>
        <v>0</v>
      </c>
      <c r="M193" s="200">
        <f t="shared" si="62"/>
        <v>0</v>
      </c>
      <c r="N193" s="119"/>
      <c r="O193" s="119"/>
      <c r="P193" s="119"/>
      <c r="Q193" s="13"/>
      <c r="R193" s="13"/>
      <c r="S193" s="13"/>
      <c r="T193" s="13"/>
      <c r="U193" s="13"/>
      <c r="V193" s="13"/>
      <c r="W193" s="86"/>
      <c r="X193" s="86"/>
      <c r="Y193" s="86"/>
      <c r="Z193" s="132"/>
      <c r="AA193" s="132"/>
      <c r="AB193" s="133"/>
      <c r="AC193" s="133"/>
      <c r="AD193" s="86"/>
    </row>
    <row r="194" spans="1:30" ht="21">
      <c r="A194" s="140">
        <f t="shared" si="64"/>
        <v>45051</v>
      </c>
      <c r="B194" s="164" t="str">
        <f t="shared" si="63"/>
        <v>Friday</v>
      </c>
      <c r="C194" s="207"/>
      <c r="D194" s="203"/>
      <c r="E194" s="203">
        <f>IF($A$6=1,IFERROR(VLOOKUP(A194,'Data Table'!A:B,2,0),0),0)</f>
        <v>0</v>
      </c>
      <c r="F194" s="203"/>
      <c r="G194" s="203"/>
      <c r="H194" s="203"/>
      <c r="I194" s="203"/>
      <c r="J194" s="203"/>
      <c r="K194" s="206"/>
      <c r="L194" s="139">
        <f t="shared" si="61"/>
        <v>0</v>
      </c>
      <c r="M194" s="200">
        <f t="shared" si="62"/>
        <v>0</v>
      </c>
      <c r="N194" s="119"/>
      <c r="O194" s="119"/>
      <c r="P194" s="119"/>
      <c r="Q194" s="13"/>
      <c r="R194" s="13"/>
      <c r="S194" s="13"/>
      <c r="T194" s="13"/>
      <c r="U194" s="13"/>
      <c r="V194" s="13"/>
      <c r="W194" s="86"/>
      <c r="X194" s="86"/>
      <c r="Y194" s="86"/>
      <c r="Z194" s="132"/>
      <c r="AA194" s="132"/>
      <c r="AB194" s="133"/>
      <c r="AC194" s="133"/>
      <c r="AD194" s="86"/>
    </row>
    <row r="195" spans="1:30" ht="21">
      <c r="A195" s="140">
        <f t="shared" si="64"/>
        <v>45052</v>
      </c>
      <c r="B195" s="164" t="str">
        <f t="shared" si="63"/>
        <v>Saturday</v>
      </c>
      <c r="C195" s="252"/>
      <c r="D195" s="247"/>
      <c r="E195" s="247">
        <f>IF($A$6=1,IFERROR(VLOOKUP(A195,'Data Table'!A:B,2,0),0),0)</f>
        <v>0</v>
      </c>
      <c r="F195" s="247"/>
      <c r="G195" s="247"/>
      <c r="H195" s="247"/>
      <c r="I195" s="247"/>
      <c r="J195" s="247"/>
      <c r="K195" s="249"/>
      <c r="L195" s="139">
        <f t="shared" si="61"/>
        <v>0</v>
      </c>
      <c r="M195" s="200">
        <f t="shared" si="62"/>
        <v>0</v>
      </c>
      <c r="N195" s="119"/>
      <c r="O195" s="119"/>
      <c r="P195" s="119"/>
      <c r="Q195" s="13"/>
      <c r="R195" s="13"/>
      <c r="S195" s="13"/>
      <c r="T195" s="13"/>
      <c r="U195" s="13"/>
      <c r="V195" s="13"/>
      <c r="W195" s="86"/>
      <c r="X195" s="86"/>
      <c r="Y195" s="86"/>
      <c r="Z195" s="132"/>
      <c r="AA195" s="132"/>
      <c r="AB195" s="133"/>
      <c r="AC195" s="133"/>
      <c r="AD195" s="86"/>
    </row>
    <row r="196" spans="1:30" ht="21">
      <c r="A196" s="140">
        <f t="shared" si="64"/>
        <v>45053</v>
      </c>
      <c r="B196" s="164" t="str">
        <f t="shared" si="63"/>
        <v>Sunday</v>
      </c>
      <c r="C196" s="252"/>
      <c r="D196" s="247"/>
      <c r="E196" s="247">
        <f>IF($A$6=1,IFERROR(VLOOKUP(A196,'Data Table'!A:B,2,0),0),0)</f>
        <v>0</v>
      </c>
      <c r="F196" s="247"/>
      <c r="G196" s="247"/>
      <c r="H196" s="247"/>
      <c r="I196" s="247"/>
      <c r="J196" s="247"/>
      <c r="K196" s="249"/>
      <c r="L196" s="139">
        <f t="shared" si="61"/>
        <v>0</v>
      </c>
      <c r="M196" s="200">
        <f t="shared" si="62"/>
        <v>0</v>
      </c>
      <c r="N196" s="119"/>
      <c r="O196" s="119"/>
      <c r="P196" s="119"/>
      <c r="Q196" s="13"/>
      <c r="R196" s="13"/>
      <c r="S196" s="13"/>
      <c r="T196" s="13"/>
      <c r="U196" s="13"/>
      <c r="V196" s="13"/>
      <c r="W196" s="86"/>
      <c r="X196" s="86"/>
      <c r="Y196" s="86"/>
      <c r="Z196" s="132"/>
      <c r="AA196" s="132"/>
      <c r="AB196" s="133"/>
      <c r="AC196" s="133"/>
      <c r="AD196" s="86"/>
    </row>
    <row r="197" spans="1:30" ht="21">
      <c r="A197" s="140">
        <f t="shared" si="64"/>
        <v>45054</v>
      </c>
      <c r="B197" s="118" t="str">
        <f t="shared" si="63"/>
        <v>Monday</v>
      </c>
      <c r="C197" s="207"/>
      <c r="D197" s="203"/>
      <c r="E197" s="203">
        <f>IF($A$6=1,IFERROR(VLOOKUP(A197,'Data Table'!A:B,2,0),0),0)</f>
        <v>0</v>
      </c>
      <c r="F197" s="203"/>
      <c r="G197" s="203"/>
      <c r="H197" s="203"/>
      <c r="I197" s="203"/>
      <c r="J197" s="203"/>
      <c r="K197" s="206"/>
      <c r="L197" s="139">
        <f t="shared" si="61"/>
        <v>0</v>
      </c>
      <c r="M197" s="200">
        <f t="shared" si="62"/>
        <v>0</v>
      </c>
      <c r="N197" s="119"/>
      <c r="O197" s="119"/>
      <c r="P197" s="119"/>
      <c r="Q197" s="13"/>
      <c r="R197" s="13"/>
      <c r="S197" s="13"/>
      <c r="T197" s="13"/>
      <c r="U197" s="13"/>
      <c r="V197" s="13"/>
      <c r="W197" s="86"/>
      <c r="X197" s="86"/>
      <c r="Y197" s="86"/>
      <c r="Z197" s="132"/>
      <c r="AA197" s="132"/>
      <c r="AB197" s="133"/>
      <c r="AC197" s="133"/>
      <c r="AD197" s="86"/>
    </row>
    <row r="198" spans="1:30" ht="21">
      <c r="A198" s="140">
        <f t="shared" si="64"/>
        <v>45055</v>
      </c>
      <c r="B198" s="118" t="str">
        <f t="shared" si="63"/>
        <v>Tuesday</v>
      </c>
      <c r="C198" s="207"/>
      <c r="D198" s="203"/>
      <c r="E198" s="203">
        <f>IF($A$6=1,IFERROR(VLOOKUP(A198,'Data Table'!A:B,2,0),0),0)</f>
        <v>0</v>
      </c>
      <c r="F198" s="203"/>
      <c r="G198" s="203"/>
      <c r="H198" s="203"/>
      <c r="I198" s="203"/>
      <c r="J198" s="203"/>
      <c r="K198" s="206"/>
      <c r="L198" s="139">
        <f t="shared" si="61"/>
        <v>0</v>
      </c>
      <c r="M198" s="200">
        <f t="shared" si="62"/>
        <v>0</v>
      </c>
      <c r="N198" s="119"/>
      <c r="O198" s="119"/>
      <c r="P198" s="119"/>
      <c r="Q198" s="13"/>
      <c r="R198" s="13"/>
      <c r="S198" s="13"/>
      <c r="T198" s="13"/>
      <c r="U198" s="13"/>
      <c r="V198" s="13"/>
      <c r="W198" s="86"/>
      <c r="X198" s="86"/>
      <c r="Y198" s="86"/>
      <c r="Z198" s="132"/>
      <c r="AA198" s="132"/>
      <c r="AB198" s="133"/>
      <c r="AC198" s="133"/>
      <c r="AD198" s="86"/>
    </row>
    <row r="199" spans="1:30" ht="21">
      <c r="A199" s="140">
        <f t="shared" si="64"/>
        <v>45056</v>
      </c>
      <c r="B199" s="118" t="str">
        <f t="shared" si="63"/>
        <v>Wednesday</v>
      </c>
      <c r="C199" s="207"/>
      <c r="D199" s="203"/>
      <c r="E199" s="203">
        <f>IF($A$6=1,IFERROR(VLOOKUP(A199,'Data Table'!A:B,2,0),0),0)</f>
        <v>0</v>
      </c>
      <c r="F199" s="203"/>
      <c r="G199" s="203"/>
      <c r="H199" s="203"/>
      <c r="I199" s="203"/>
      <c r="J199" s="203"/>
      <c r="K199" s="206"/>
      <c r="L199" s="139">
        <f t="shared" si="61"/>
        <v>0</v>
      </c>
      <c r="M199" s="200">
        <f t="shared" si="62"/>
        <v>0</v>
      </c>
      <c r="N199" s="119"/>
      <c r="O199" s="119"/>
      <c r="P199" s="119"/>
      <c r="Q199" s="13"/>
      <c r="R199" s="13"/>
      <c r="S199" s="13"/>
      <c r="T199" s="13"/>
      <c r="U199" s="13"/>
      <c r="V199" s="13"/>
      <c r="W199" s="86"/>
      <c r="X199" s="86"/>
      <c r="Y199" s="86"/>
      <c r="Z199" s="132"/>
      <c r="AA199" s="132"/>
      <c r="AB199" s="133"/>
      <c r="AC199" s="133"/>
      <c r="AD199" s="86"/>
    </row>
    <row r="200" spans="1:30" ht="21">
      <c r="A200" s="140">
        <f t="shared" si="64"/>
        <v>45057</v>
      </c>
      <c r="B200" s="118" t="str">
        <f t="shared" si="63"/>
        <v>Thursday</v>
      </c>
      <c r="C200" s="207"/>
      <c r="D200" s="203"/>
      <c r="E200" s="203">
        <f>IF($A$6=1,IFERROR(VLOOKUP(A200,'Data Table'!A:B,2,0),0),0)</f>
        <v>0</v>
      </c>
      <c r="F200" s="203"/>
      <c r="G200" s="203"/>
      <c r="H200" s="203"/>
      <c r="I200" s="203"/>
      <c r="J200" s="203"/>
      <c r="K200" s="206"/>
      <c r="L200" s="139">
        <f t="shared" si="61"/>
        <v>0</v>
      </c>
      <c r="M200" s="200">
        <f t="shared" si="62"/>
        <v>0</v>
      </c>
      <c r="N200" s="119"/>
      <c r="O200" s="119"/>
      <c r="P200" s="119"/>
      <c r="Q200" s="13"/>
      <c r="R200" s="13"/>
      <c r="S200" s="13"/>
      <c r="T200" s="13"/>
      <c r="U200" s="13"/>
      <c r="V200" s="13"/>
      <c r="W200" s="86"/>
      <c r="X200" s="86"/>
      <c r="Y200" s="86"/>
      <c r="Z200" s="132"/>
      <c r="AA200" s="132"/>
      <c r="AB200" s="133"/>
      <c r="AC200" s="133"/>
      <c r="AD200" s="86"/>
    </row>
    <row r="201" spans="1:30" ht="21">
      <c r="A201" s="140">
        <f t="shared" si="64"/>
        <v>45058</v>
      </c>
      <c r="B201" s="118" t="str">
        <f t="shared" si="63"/>
        <v>Friday</v>
      </c>
      <c r="C201" s="207"/>
      <c r="D201" s="203"/>
      <c r="E201" s="203">
        <f>IF($A$6=1,IFERROR(VLOOKUP(A201,'Data Table'!A:B,2,0),0),0)</f>
        <v>0</v>
      </c>
      <c r="F201" s="203"/>
      <c r="G201" s="203"/>
      <c r="H201" s="203"/>
      <c r="I201" s="203"/>
      <c r="J201" s="203"/>
      <c r="K201" s="206"/>
      <c r="L201" s="139">
        <f t="shared" si="61"/>
        <v>0</v>
      </c>
      <c r="M201" s="200">
        <f t="shared" si="62"/>
        <v>0</v>
      </c>
      <c r="N201" s="118"/>
      <c r="O201" s="118"/>
      <c r="P201" s="119"/>
      <c r="Q201" s="13"/>
      <c r="R201" s="13"/>
      <c r="S201" s="13"/>
      <c r="T201" s="13"/>
      <c r="U201" s="13"/>
      <c r="V201" s="13"/>
      <c r="W201" s="86"/>
      <c r="X201" s="86"/>
      <c r="Y201" s="86"/>
      <c r="Z201" s="132"/>
      <c r="AA201" s="132"/>
      <c r="AB201" s="133"/>
      <c r="AC201" s="133"/>
      <c r="AD201" s="86"/>
    </row>
    <row r="202" spans="1:30" ht="21.75" thickBot="1">
      <c r="A202" s="140">
        <f t="shared" si="64"/>
        <v>45059</v>
      </c>
      <c r="B202" s="118" t="str">
        <f t="shared" si="63"/>
        <v>Saturday</v>
      </c>
      <c r="C202" s="252"/>
      <c r="D202" s="247"/>
      <c r="E202" s="247">
        <f>IF($A$6=1,IFERROR(VLOOKUP(A202,'Data Table'!A:B,2,0),0),0)</f>
        <v>0</v>
      </c>
      <c r="F202" s="247"/>
      <c r="G202" s="247"/>
      <c r="H202" s="247"/>
      <c r="I202" s="247"/>
      <c r="J202" s="247"/>
      <c r="K202" s="249"/>
      <c r="L202" s="139">
        <f t="shared" si="61"/>
        <v>0</v>
      </c>
      <c r="M202" s="200">
        <f t="shared" si="62"/>
        <v>0</v>
      </c>
      <c r="N202" s="118"/>
      <c r="O202" s="118"/>
      <c r="P202" s="119"/>
      <c r="Q202" s="13"/>
      <c r="R202" s="13"/>
      <c r="S202" s="13"/>
      <c r="T202" s="13"/>
      <c r="U202" s="13"/>
      <c r="V202" s="13"/>
      <c r="W202" s="86"/>
      <c r="X202" s="86"/>
      <c r="Y202" s="86"/>
      <c r="Z202" s="132"/>
      <c r="AA202" s="132"/>
      <c r="AB202" s="133"/>
      <c r="AC202" s="133"/>
      <c r="AD202" s="86"/>
    </row>
    <row r="203" spans="1:30" ht="24" customHeight="1">
      <c r="A203" s="145" t="s">
        <v>140</v>
      </c>
      <c r="B203" s="149" t="s">
        <v>141</v>
      </c>
      <c r="C203" s="147">
        <f>SUM(C189:C202)</f>
        <v>0</v>
      </c>
      <c r="D203" s="131">
        <f t="shared" ref="D203:K203" si="65">SUM(D189:D202)</f>
        <v>0</v>
      </c>
      <c r="E203" s="131">
        <f t="shared" si="65"/>
        <v>0</v>
      </c>
      <c r="F203" s="131">
        <f t="shared" si="65"/>
        <v>0</v>
      </c>
      <c r="G203" s="131">
        <f t="shared" si="65"/>
        <v>0</v>
      </c>
      <c r="H203" s="131">
        <f t="shared" si="65"/>
        <v>0</v>
      </c>
      <c r="I203" s="131">
        <f t="shared" si="65"/>
        <v>0</v>
      </c>
      <c r="J203" s="131">
        <f t="shared" si="65"/>
        <v>0</v>
      </c>
      <c r="K203" s="148">
        <f t="shared" si="65"/>
        <v>0</v>
      </c>
      <c r="L203" s="149">
        <f>SUM(L189:L202)-K203</f>
        <v>0</v>
      </c>
      <c r="M203" s="200">
        <f>IF(L203&gt;80,"ERROR",0)</f>
        <v>0</v>
      </c>
      <c r="N203" s="118"/>
      <c r="O203" s="118"/>
      <c r="P203" s="119"/>
      <c r="Q203" s="13"/>
      <c r="R203" s="13"/>
      <c r="S203" s="13"/>
      <c r="T203" s="13"/>
      <c r="U203" s="13"/>
      <c r="V203" s="13"/>
      <c r="W203" s="86"/>
      <c r="X203" s="86"/>
      <c r="Y203" s="86"/>
      <c r="Z203" s="132"/>
      <c r="AA203" s="132"/>
      <c r="AB203" s="133"/>
      <c r="AC203" s="133"/>
      <c r="AD203" s="86"/>
    </row>
    <row r="204" spans="1:30" ht="21.75" thickBot="1">
      <c r="A204" s="145"/>
      <c r="B204" s="146" t="s">
        <v>144</v>
      </c>
      <c r="C204" s="181">
        <f>$C$24</f>
        <v>0</v>
      </c>
      <c r="D204" s="182">
        <f>$D$24</f>
        <v>0</v>
      </c>
      <c r="E204" s="150"/>
      <c r="F204" s="150"/>
      <c r="G204" s="150"/>
      <c r="H204" s="150"/>
      <c r="I204" s="150"/>
      <c r="J204" s="150"/>
      <c r="K204" s="151"/>
      <c r="L204" s="152"/>
      <c r="M204" s="200"/>
      <c r="N204" s="118"/>
      <c r="O204" s="118"/>
      <c r="P204" s="119"/>
      <c r="Q204" s="13"/>
      <c r="R204" s="13"/>
      <c r="S204" s="13"/>
      <c r="T204" s="13"/>
      <c r="U204" s="13"/>
      <c r="V204" s="13"/>
      <c r="W204" s="86"/>
      <c r="X204" s="86"/>
      <c r="Y204" s="86"/>
      <c r="Z204" s="132"/>
      <c r="AA204" s="132"/>
      <c r="AB204" s="133"/>
      <c r="AC204" s="133"/>
      <c r="AD204" s="86"/>
    </row>
    <row r="205" spans="1:30" ht="21.75" thickBot="1">
      <c r="A205" s="153">
        <f>B188</f>
        <v>10</v>
      </c>
      <c r="B205" s="154" t="s">
        <v>143</v>
      </c>
      <c r="C205" s="155">
        <f>C187-C203+(L203*C204)</f>
        <v>0</v>
      </c>
      <c r="D205" s="155">
        <f>D187-D203+(L203*D204)</f>
        <v>0</v>
      </c>
      <c r="E205" s="165"/>
      <c r="F205" s="156">
        <f t="shared" ref="F205:I205" si="66">F187-F203</f>
        <v>0</v>
      </c>
      <c r="G205" s="156">
        <f t="shared" si="66"/>
        <v>0</v>
      </c>
      <c r="H205" s="157">
        <f t="shared" si="66"/>
        <v>0</v>
      </c>
      <c r="I205" s="157" t="e">
        <f t="shared" si="66"/>
        <v>#N/A</v>
      </c>
      <c r="J205" s="157"/>
      <c r="K205" s="158"/>
      <c r="L205" s="166"/>
      <c r="M205" s="201"/>
      <c r="N205" s="118"/>
      <c r="O205" s="118"/>
      <c r="P205" s="119"/>
      <c r="Q205" s="13"/>
      <c r="R205" s="13"/>
      <c r="S205" s="13"/>
      <c r="T205" s="13"/>
      <c r="U205" s="13"/>
      <c r="V205" s="13"/>
      <c r="W205" s="86"/>
      <c r="X205" s="86"/>
      <c r="Y205" s="86"/>
      <c r="Z205" s="132"/>
      <c r="AA205" s="132"/>
      <c r="AB205" s="133"/>
      <c r="AC205" s="133"/>
      <c r="AD205" s="86"/>
    </row>
    <row r="206" spans="1:30" ht="33.6" customHeight="1" thickBot="1">
      <c r="A206" s="160" t="s">
        <v>140</v>
      </c>
      <c r="B206" s="161">
        <f>IF(B188=26,1,B188+1)</f>
        <v>11</v>
      </c>
      <c r="C206" s="184" t="s">
        <v>102</v>
      </c>
      <c r="D206" s="185" t="s">
        <v>107</v>
      </c>
      <c r="E206" s="185" t="s">
        <v>81</v>
      </c>
      <c r="F206" s="185" t="s">
        <v>111</v>
      </c>
      <c r="G206" s="185" t="s">
        <v>90</v>
      </c>
      <c r="H206" s="185" t="s">
        <v>76</v>
      </c>
      <c r="I206" s="185" t="s">
        <v>1592</v>
      </c>
      <c r="J206" s="185" t="s">
        <v>118</v>
      </c>
      <c r="K206" s="186" t="s">
        <v>85</v>
      </c>
      <c r="L206" s="186" t="s">
        <v>139</v>
      </c>
      <c r="M206" s="198"/>
      <c r="N206" s="119"/>
      <c r="O206" s="119"/>
      <c r="P206" s="119"/>
      <c r="Q206" s="13"/>
      <c r="R206" s="13"/>
      <c r="S206" s="13"/>
      <c r="T206" s="13"/>
      <c r="U206" s="13"/>
      <c r="V206" s="13"/>
      <c r="W206" s="86"/>
      <c r="X206" s="86"/>
      <c r="Y206" s="86"/>
      <c r="Z206" s="132"/>
      <c r="AA206" s="132"/>
      <c r="AB206" s="133"/>
      <c r="AC206" s="133"/>
      <c r="AD206" s="86"/>
    </row>
    <row r="207" spans="1:30" ht="21">
      <c r="A207" s="183">
        <f>VLOOKUP(B206,'Data Table'!$F:$J,2,0)</f>
        <v>45060</v>
      </c>
      <c r="B207" s="162" t="str">
        <f>TEXT(A207,"dddd")</f>
        <v>Sunday</v>
      </c>
      <c r="C207" s="253"/>
      <c r="D207" s="245"/>
      <c r="E207" s="247">
        <f>IF($A$6=1,IFERROR(VLOOKUP(A207,'Data Table'!A:B,2,0),0),0)</f>
        <v>0</v>
      </c>
      <c r="F207" s="246"/>
      <c r="G207" s="246"/>
      <c r="H207" s="246"/>
      <c r="I207" s="246"/>
      <c r="J207" s="246"/>
      <c r="K207" s="254"/>
      <c r="L207" s="139">
        <f t="shared" ref="L207:L220" si="67">SUM(C207:K207)</f>
        <v>0</v>
      </c>
      <c r="M207" s="200">
        <f t="shared" ref="M207:M220" si="68">IF(L207&gt;8,"Error",0)</f>
        <v>0</v>
      </c>
      <c r="N207" s="119"/>
      <c r="O207" s="119"/>
      <c r="P207" s="119"/>
      <c r="Q207" s="13"/>
      <c r="R207" s="13"/>
      <c r="S207" s="13"/>
      <c r="T207" s="13"/>
      <c r="U207" s="13"/>
      <c r="V207" s="13"/>
      <c r="W207" s="86"/>
      <c r="X207" s="86"/>
      <c r="Y207" s="86"/>
      <c r="Z207" s="132"/>
      <c r="AA207" s="132"/>
      <c r="AB207" s="133"/>
      <c r="AC207" s="133"/>
      <c r="AD207" s="86"/>
    </row>
    <row r="208" spans="1:30" ht="21">
      <c r="A208" s="140">
        <f>A207+1</f>
        <v>45061</v>
      </c>
      <c r="B208" s="163" t="str">
        <f t="shared" ref="B208:B220" si="69">TEXT(A208,"dddd")</f>
        <v>Monday</v>
      </c>
      <c r="C208" s="207"/>
      <c r="D208" s="203"/>
      <c r="E208" s="203">
        <f>IF($A$6=1,IFERROR(VLOOKUP(A208,'Data Table'!A:B,2,0),0),0)</f>
        <v>0</v>
      </c>
      <c r="F208" s="204"/>
      <c r="G208" s="204"/>
      <c r="H208" s="204"/>
      <c r="I208" s="204"/>
      <c r="J208" s="204"/>
      <c r="K208" s="206"/>
      <c r="L208" s="139">
        <f t="shared" si="67"/>
        <v>0</v>
      </c>
      <c r="M208" s="200">
        <f t="shared" si="68"/>
        <v>0</v>
      </c>
      <c r="N208" s="119"/>
      <c r="O208" s="119"/>
      <c r="P208" s="119"/>
      <c r="Q208" s="13"/>
      <c r="R208" s="13"/>
      <c r="S208" s="13"/>
      <c r="T208" s="13"/>
      <c r="U208" s="13"/>
      <c r="V208" s="13"/>
      <c r="W208" s="86"/>
      <c r="X208" s="86"/>
      <c r="Y208" s="86"/>
      <c r="Z208" s="132"/>
      <c r="AA208" s="132"/>
      <c r="AB208" s="133"/>
      <c r="AC208" s="133"/>
      <c r="AD208" s="86"/>
    </row>
    <row r="209" spans="1:30" ht="21">
      <c r="A209" s="140">
        <f t="shared" ref="A209:A220" si="70">A208+1</f>
        <v>45062</v>
      </c>
      <c r="B209" s="163" t="str">
        <f t="shared" si="69"/>
        <v>Tuesday</v>
      </c>
      <c r="C209" s="207"/>
      <c r="D209" s="203"/>
      <c r="E209" s="203">
        <f>IF($A$6=1,IFERROR(VLOOKUP(A209,'Data Table'!A:B,2,0),0),0)</f>
        <v>0</v>
      </c>
      <c r="F209" s="204"/>
      <c r="G209" s="204"/>
      <c r="H209" s="204"/>
      <c r="I209" s="204"/>
      <c r="J209" s="204"/>
      <c r="K209" s="206"/>
      <c r="L209" s="139">
        <f t="shared" si="67"/>
        <v>0</v>
      </c>
      <c r="M209" s="200">
        <f t="shared" si="68"/>
        <v>0</v>
      </c>
      <c r="N209" s="119"/>
      <c r="O209" s="119"/>
      <c r="P209" s="119"/>
      <c r="Q209" s="13"/>
      <c r="R209" s="13"/>
      <c r="S209" s="13"/>
      <c r="T209" s="13"/>
      <c r="U209" s="13"/>
      <c r="V209" s="13"/>
      <c r="W209" s="86"/>
      <c r="X209" s="86"/>
      <c r="Y209" s="86"/>
      <c r="Z209" s="132"/>
      <c r="AA209" s="132"/>
      <c r="AB209" s="133"/>
      <c r="AC209" s="133"/>
      <c r="AD209" s="86"/>
    </row>
    <row r="210" spans="1:30" ht="21">
      <c r="A210" s="140">
        <f t="shared" si="70"/>
        <v>45063</v>
      </c>
      <c r="B210" s="163" t="str">
        <f t="shared" si="69"/>
        <v>Wednesday</v>
      </c>
      <c r="C210" s="207"/>
      <c r="D210" s="203"/>
      <c r="E210" s="203">
        <f>IF($A$6=1,IFERROR(VLOOKUP(A210,'Data Table'!A:B,2,0),0),0)</f>
        <v>0</v>
      </c>
      <c r="F210" s="203"/>
      <c r="G210" s="203"/>
      <c r="H210" s="203"/>
      <c r="I210" s="203"/>
      <c r="J210" s="203"/>
      <c r="K210" s="206"/>
      <c r="L210" s="139">
        <f t="shared" si="67"/>
        <v>0</v>
      </c>
      <c r="M210" s="200">
        <f t="shared" si="68"/>
        <v>0</v>
      </c>
      <c r="N210" s="119"/>
      <c r="O210" s="119"/>
      <c r="P210" s="119"/>
      <c r="Q210" s="13"/>
      <c r="R210" s="13"/>
      <c r="S210" s="13"/>
      <c r="T210" s="13"/>
      <c r="U210" s="13"/>
      <c r="V210" s="13"/>
      <c r="W210" s="86"/>
      <c r="X210" s="86"/>
      <c r="Y210" s="86"/>
      <c r="Z210" s="132"/>
      <c r="AA210" s="132"/>
      <c r="AB210" s="133"/>
      <c r="AC210" s="133"/>
      <c r="AD210" s="86"/>
    </row>
    <row r="211" spans="1:30" ht="21">
      <c r="A211" s="140">
        <f t="shared" si="70"/>
        <v>45064</v>
      </c>
      <c r="B211" s="164" t="str">
        <f t="shared" si="69"/>
        <v>Thursday</v>
      </c>
      <c r="C211" s="207"/>
      <c r="D211" s="203"/>
      <c r="E211" s="203">
        <f>IF($A$6=1,IFERROR(VLOOKUP(A211,'Data Table'!A:B,2,0),0),0)</f>
        <v>0</v>
      </c>
      <c r="F211" s="203"/>
      <c r="G211" s="203"/>
      <c r="H211" s="203"/>
      <c r="I211" s="203"/>
      <c r="J211" s="203"/>
      <c r="K211" s="206"/>
      <c r="L211" s="139">
        <f t="shared" si="67"/>
        <v>0</v>
      </c>
      <c r="M211" s="200">
        <f t="shared" si="68"/>
        <v>0</v>
      </c>
      <c r="N211" s="119"/>
      <c r="O211" s="119"/>
      <c r="P211" s="119"/>
      <c r="Q211" s="13"/>
      <c r="R211" s="13"/>
      <c r="S211" s="13"/>
      <c r="T211" s="13"/>
      <c r="U211" s="13"/>
      <c r="V211" s="13"/>
      <c r="W211" s="86"/>
      <c r="X211" s="86"/>
      <c r="Y211" s="86"/>
      <c r="Z211" s="132"/>
      <c r="AA211" s="132"/>
      <c r="AB211" s="133"/>
      <c r="AC211" s="133"/>
      <c r="AD211" s="86"/>
    </row>
    <row r="212" spans="1:30" ht="21">
      <c r="A212" s="140">
        <f t="shared" si="70"/>
        <v>45065</v>
      </c>
      <c r="B212" s="164" t="str">
        <f t="shared" si="69"/>
        <v>Friday</v>
      </c>
      <c r="C212" s="207"/>
      <c r="D212" s="203"/>
      <c r="E212" s="203">
        <f>IF($A$6=1,IFERROR(VLOOKUP(A212,'Data Table'!A:B,2,0),0),0)</f>
        <v>0</v>
      </c>
      <c r="F212" s="203"/>
      <c r="G212" s="203"/>
      <c r="H212" s="203"/>
      <c r="I212" s="203"/>
      <c r="J212" s="203"/>
      <c r="K212" s="206"/>
      <c r="L212" s="139">
        <f t="shared" si="67"/>
        <v>0</v>
      </c>
      <c r="M212" s="200">
        <f t="shared" si="68"/>
        <v>0</v>
      </c>
      <c r="N212" s="119"/>
      <c r="O212" s="119"/>
      <c r="P212" s="119"/>
      <c r="Q212" s="13"/>
      <c r="R212" s="13"/>
      <c r="S212" s="13"/>
      <c r="T212" s="13"/>
      <c r="U212" s="13"/>
      <c r="V212" s="13"/>
      <c r="W212" s="86"/>
      <c r="X212" s="86"/>
      <c r="Y212" s="86"/>
      <c r="Z212" s="132"/>
      <c r="AA212" s="132"/>
      <c r="AB212" s="133"/>
      <c r="AC212" s="133"/>
      <c r="AD212" s="86"/>
    </row>
    <row r="213" spans="1:30" ht="21">
      <c r="A213" s="140">
        <f t="shared" si="70"/>
        <v>45066</v>
      </c>
      <c r="B213" s="164" t="str">
        <f t="shared" si="69"/>
        <v>Saturday</v>
      </c>
      <c r="C213" s="252"/>
      <c r="D213" s="247"/>
      <c r="E213" s="247">
        <f>IF($A$6=1,IFERROR(VLOOKUP(A213,'Data Table'!A:B,2,0),0),0)</f>
        <v>0</v>
      </c>
      <c r="F213" s="247"/>
      <c r="G213" s="247"/>
      <c r="H213" s="247"/>
      <c r="I213" s="247"/>
      <c r="J213" s="247"/>
      <c r="K213" s="249"/>
      <c r="L213" s="139">
        <f t="shared" si="67"/>
        <v>0</v>
      </c>
      <c r="M213" s="200">
        <f t="shared" si="68"/>
        <v>0</v>
      </c>
      <c r="N213" s="119"/>
      <c r="O213" s="119"/>
      <c r="P213" s="119"/>
      <c r="Q213" s="13"/>
      <c r="R213" s="13"/>
      <c r="S213" s="13"/>
      <c r="T213" s="13"/>
      <c r="U213" s="13"/>
      <c r="V213" s="13"/>
      <c r="W213" s="86"/>
      <c r="X213" s="86"/>
      <c r="Y213" s="86"/>
      <c r="Z213" s="132"/>
      <c r="AA213" s="132"/>
      <c r="AB213" s="133"/>
      <c r="AC213" s="133"/>
      <c r="AD213" s="86"/>
    </row>
    <row r="214" spans="1:30" ht="21">
      <c r="A214" s="140">
        <f t="shared" si="70"/>
        <v>45067</v>
      </c>
      <c r="B214" s="164" t="str">
        <f t="shared" si="69"/>
        <v>Sunday</v>
      </c>
      <c r="C214" s="252"/>
      <c r="D214" s="247"/>
      <c r="E214" s="247">
        <f>IF($A$6=1,IFERROR(VLOOKUP(A214,'Data Table'!A:B,2,0),0),0)</f>
        <v>0</v>
      </c>
      <c r="F214" s="247"/>
      <c r="G214" s="247"/>
      <c r="H214" s="247"/>
      <c r="I214" s="247"/>
      <c r="J214" s="247"/>
      <c r="K214" s="249"/>
      <c r="L214" s="139">
        <f t="shared" si="67"/>
        <v>0</v>
      </c>
      <c r="M214" s="200">
        <f t="shared" si="68"/>
        <v>0</v>
      </c>
      <c r="N214" s="119"/>
      <c r="O214" s="119"/>
      <c r="P214" s="119"/>
      <c r="Q214" s="13"/>
      <c r="R214" s="13"/>
      <c r="S214" s="13"/>
      <c r="T214" s="13"/>
      <c r="U214" s="13"/>
      <c r="V214" s="13"/>
      <c r="W214" s="86"/>
      <c r="X214" s="86"/>
      <c r="Y214" s="86"/>
      <c r="Z214" s="132"/>
      <c r="AA214" s="132"/>
      <c r="AB214" s="133"/>
      <c r="AC214" s="133"/>
      <c r="AD214" s="86"/>
    </row>
    <row r="215" spans="1:30" ht="21">
      <c r="A215" s="140">
        <f t="shared" si="70"/>
        <v>45068</v>
      </c>
      <c r="B215" s="118" t="str">
        <f t="shared" si="69"/>
        <v>Monday</v>
      </c>
      <c r="C215" s="207"/>
      <c r="D215" s="203"/>
      <c r="E215" s="203">
        <f>IF($A$6=1,IFERROR(VLOOKUP(A215,'Data Table'!A:B,2,0),0),0)</f>
        <v>0</v>
      </c>
      <c r="F215" s="203"/>
      <c r="G215" s="203"/>
      <c r="H215" s="203"/>
      <c r="I215" s="203"/>
      <c r="J215" s="203"/>
      <c r="K215" s="206"/>
      <c r="L215" s="139">
        <f t="shared" si="67"/>
        <v>0</v>
      </c>
      <c r="M215" s="200">
        <f t="shared" si="68"/>
        <v>0</v>
      </c>
      <c r="N215" s="119"/>
      <c r="O215" s="119"/>
      <c r="P215" s="119"/>
      <c r="Q215" s="13"/>
      <c r="R215" s="13"/>
      <c r="S215" s="13"/>
      <c r="T215" s="13"/>
      <c r="U215" s="13"/>
      <c r="V215" s="13"/>
      <c r="W215" s="86"/>
      <c r="X215" s="86"/>
      <c r="Y215" s="86"/>
      <c r="Z215" s="132"/>
      <c r="AA215" s="132"/>
      <c r="AB215" s="133"/>
      <c r="AC215" s="133"/>
      <c r="AD215" s="86"/>
    </row>
    <row r="216" spans="1:30" ht="21">
      <c r="A216" s="140">
        <f t="shared" si="70"/>
        <v>45069</v>
      </c>
      <c r="B216" s="118" t="str">
        <f t="shared" si="69"/>
        <v>Tuesday</v>
      </c>
      <c r="C216" s="207"/>
      <c r="D216" s="203"/>
      <c r="E216" s="203">
        <f>IF($A$6=1,IFERROR(VLOOKUP(A216,'Data Table'!A:B,2,0),0),0)</f>
        <v>0</v>
      </c>
      <c r="F216" s="203"/>
      <c r="G216" s="203"/>
      <c r="H216" s="203"/>
      <c r="I216" s="203"/>
      <c r="J216" s="203"/>
      <c r="K216" s="206"/>
      <c r="L216" s="139">
        <f t="shared" si="67"/>
        <v>0</v>
      </c>
      <c r="M216" s="200">
        <f t="shared" si="68"/>
        <v>0</v>
      </c>
      <c r="N216" s="119"/>
      <c r="O216" s="119"/>
      <c r="P216" s="119"/>
      <c r="Q216" s="13"/>
      <c r="R216" s="13"/>
      <c r="S216" s="13"/>
      <c r="T216" s="13"/>
      <c r="U216" s="13"/>
      <c r="V216" s="13"/>
      <c r="W216" s="86"/>
      <c r="X216" s="86"/>
      <c r="Y216" s="86"/>
      <c r="Z216" s="132"/>
      <c r="AA216" s="132"/>
      <c r="AB216" s="133"/>
      <c r="AC216" s="133"/>
      <c r="AD216" s="86"/>
    </row>
    <row r="217" spans="1:30" ht="21">
      <c r="A217" s="140">
        <f t="shared" si="70"/>
        <v>45070</v>
      </c>
      <c r="B217" s="118" t="str">
        <f t="shared" si="69"/>
        <v>Wednesday</v>
      </c>
      <c r="C217" s="207"/>
      <c r="D217" s="203"/>
      <c r="E217" s="203">
        <f>IF($A$6=1,IFERROR(VLOOKUP(A217,'Data Table'!A:B,2,0),0),0)</f>
        <v>0</v>
      </c>
      <c r="F217" s="203"/>
      <c r="G217" s="203"/>
      <c r="H217" s="203"/>
      <c r="I217" s="203"/>
      <c r="J217" s="203"/>
      <c r="K217" s="206"/>
      <c r="L217" s="139">
        <f t="shared" si="67"/>
        <v>0</v>
      </c>
      <c r="M217" s="200">
        <f t="shared" si="68"/>
        <v>0</v>
      </c>
      <c r="N217" s="119"/>
      <c r="O217" s="119"/>
      <c r="P217" s="119"/>
      <c r="Q217" s="13"/>
      <c r="R217" s="13"/>
      <c r="S217" s="13"/>
      <c r="T217" s="13"/>
      <c r="U217" s="13"/>
      <c r="V217" s="13"/>
      <c r="W217" s="86"/>
      <c r="X217" s="86"/>
      <c r="Y217" s="86"/>
      <c r="Z217" s="132"/>
      <c r="AA217" s="132"/>
      <c r="AB217" s="133"/>
      <c r="AC217" s="133"/>
      <c r="AD217" s="86"/>
    </row>
    <row r="218" spans="1:30" ht="21">
      <c r="A218" s="140">
        <f t="shared" si="70"/>
        <v>45071</v>
      </c>
      <c r="B218" s="118" t="str">
        <f t="shared" si="69"/>
        <v>Thursday</v>
      </c>
      <c r="C218" s="207"/>
      <c r="D218" s="203"/>
      <c r="E218" s="203">
        <f>IF($A$6=1,IFERROR(VLOOKUP(A218,'Data Table'!A:B,2,0),0),0)</f>
        <v>0</v>
      </c>
      <c r="F218" s="203"/>
      <c r="G218" s="203"/>
      <c r="H218" s="203"/>
      <c r="I218" s="203"/>
      <c r="J218" s="203"/>
      <c r="K218" s="206"/>
      <c r="L218" s="139">
        <f t="shared" si="67"/>
        <v>0</v>
      </c>
      <c r="M218" s="200">
        <f t="shared" si="68"/>
        <v>0</v>
      </c>
      <c r="N218" s="119"/>
      <c r="O218" s="119"/>
      <c r="P218" s="119"/>
      <c r="Q218" s="13"/>
      <c r="R218" s="13"/>
      <c r="S218" s="13"/>
      <c r="T218" s="13"/>
      <c r="U218" s="13"/>
      <c r="V218" s="13"/>
      <c r="W218" s="86"/>
      <c r="X218" s="86"/>
      <c r="Y218" s="86"/>
      <c r="Z218" s="132"/>
      <c r="AA218" s="132"/>
      <c r="AB218" s="133"/>
      <c r="AC218" s="133"/>
      <c r="AD218" s="86"/>
    </row>
    <row r="219" spans="1:30" ht="21">
      <c r="A219" s="140">
        <f t="shared" si="70"/>
        <v>45072</v>
      </c>
      <c r="B219" s="118" t="str">
        <f t="shared" si="69"/>
        <v>Friday</v>
      </c>
      <c r="C219" s="207"/>
      <c r="D219" s="203"/>
      <c r="E219" s="203">
        <f>IF($A$6=1,IFERROR(VLOOKUP(A219,'Data Table'!A:B,2,0),0),0)</f>
        <v>0</v>
      </c>
      <c r="F219" s="203"/>
      <c r="G219" s="203"/>
      <c r="H219" s="203"/>
      <c r="I219" s="203"/>
      <c r="J219" s="203"/>
      <c r="K219" s="206"/>
      <c r="L219" s="139">
        <f t="shared" si="67"/>
        <v>0</v>
      </c>
      <c r="M219" s="200">
        <f t="shared" si="68"/>
        <v>0</v>
      </c>
      <c r="N219" s="118"/>
      <c r="O219" s="118"/>
      <c r="P219" s="119"/>
      <c r="Q219" s="13"/>
      <c r="R219" s="13"/>
      <c r="S219" s="13"/>
      <c r="T219" s="13"/>
      <c r="U219" s="13"/>
      <c r="V219" s="13"/>
      <c r="W219" s="86"/>
      <c r="X219" s="86"/>
      <c r="Y219" s="86"/>
      <c r="Z219" s="132"/>
      <c r="AA219" s="132"/>
      <c r="AB219" s="133"/>
      <c r="AC219" s="133"/>
      <c r="AD219" s="86"/>
    </row>
    <row r="220" spans="1:30" ht="21.75" thickBot="1">
      <c r="A220" s="140">
        <f t="shared" si="70"/>
        <v>45073</v>
      </c>
      <c r="B220" s="118" t="str">
        <f t="shared" si="69"/>
        <v>Saturday</v>
      </c>
      <c r="C220" s="252"/>
      <c r="D220" s="247"/>
      <c r="E220" s="247">
        <f>IF($A$6=1,IFERROR(VLOOKUP(A220,'Data Table'!A:B,2,0),0),0)</f>
        <v>0</v>
      </c>
      <c r="F220" s="247"/>
      <c r="G220" s="247"/>
      <c r="H220" s="247"/>
      <c r="I220" s="247"/>
      <c r="J220" s="247"/>
      <c r="K220" s="249"/>
      <c r="L220" s="139">
        <f t="shared" si="67"/>
        <v>0</v>
      </c>
      <c r="M220" s="200">
        <f t="shared" si="68"/>
        <v>0</v>
      </c>
      <c r="N220" s="118"/>
      <c r="O220" s="118"/>
      <c r="P220" s="119"/>
      <c r="Q220" s="13"/>
      <c r="R220" s="13"/>
      <c r="S220" s="13"/>
      <c r="T220" s="13"/>
      <c r="U220" s="13"/>
      <c r="V220" s="13"/>
      <c r="W220" s="86"/>
      <c r="X220" s="86"/>
      <c r="Y220" s="86"/>
      <c r="Z220" s="132"/>
      <c r="AA220" s="132"/>
      <c r="AB220" s="133"/>
      <c r="AC220" s="133"/>
      <c r="AD220" s="86"/>
    </row>
    <row r="221" spans="1:30" ht="24" customHeight="1">
      <c r="A221" s="145" t="s">
        <v>140</v>
      </c>
      <c r="B221" s="149" t="s">
        <v>141</v>
      </c>
      <c r="C221" s="147">
        <f>SUM(C207:C220)</f>
        <v>0</v>
      </c>
      <c r="D221" s="131">
        <f t="shared" ref="D221:K221" si="71">SUM(D207:D220)</f>
        <v>0</v>
      </c>
      <c r="E221" s="131">
        <f t="shared" si="71"/>
        <v>0</v>
      </c>
      <c r="F221" s="131">
        <f t="shared" si="71"/>
        <v>0</v>
      </c>
      <c r="G221" s="131">
        <f t="shared" si="71"/>
        <v>0</v>
      </c>
      <c r="H221" s="131">
        <f t="shared" si="71"/>
        <v>0</v>
      </c>
      <c r="I221" s="131">
        <f t="shared" si="71"/>
        <v>0</v>
      </c>
      <c r="J221" s="131">
        <f t="shared" si="71"/>
        <v>0</v>
      </c>
      <c r="K221" s="148">
        <f t="shared" si="71"/>
        <v>0</v>
      </c>
      <c r="L221" s="149">
        <f>SUM(L207:L220)-K221</f>
        <v>0</v>
      </c>
      <c r="M221" s="200">
        <f>IF(L221&gt;80,"ERROR",0)</f>
        <v>0</v>
      </c>
      <c r="N221" s="118"/>
      <c r="O221" s="118"/>
      <c r="P221" s="119"/>
      <c r="Q221" s="13"/>
      <c r="R221" s="13"/>
      <c r="S221" s="13"/>
      <c r="T221" s="13"/>
      <c r="U221" s="13"/>
      <c r="V221" s="13"/>
      <c r="W221" s="86"/>
      <c r="X221" s="86"/>
      <c r="Y221" s="86"/>
      <c r="Z221" s="132"/>
      <c r="AA221" s="132"/>
      <c r="AB221" s="133"/>
      <c r="AC221" s="133"/>
      <c r="AD221" s="86"/>
    </row>
    <row r="222" spans="1:30" ht="21.75" thickBot="1">
      <c r="A222" s="145"/>
      <c r="B222" s="146" t="s">
        <v>144</v>
      </c>
      <c r="C222" s="181">
        <f>$C$24</f>
        <v>0</v>
      </c>
      <c r="D222" s="182">
        <f>$D$24</f>
        <v>0</v>
      </c>
      <c r="E222" s="150"/>
      <c r="F222" s="150"/>
      <c r="G222" s="150"/>
      <c r="H222" s="150"/>
      <c r="I222" s="150"/>
      <c r="J222" s="150"/>
      <c r="K222" s="151"/>
      <c r="L222" s="152"/>
      <c r="M222" s="200"/>
      <c r="N222" s="118"/>
      <c r="O222" s="118"/>
      <c r="P222" s="119"/>
      <c r="Q222" s="13"/>
      <c r="R222" s="13"/>
      <c r="S222" s="13"/>
      <c r="T222" s="13"/>
      <c r="U222" s="13"/>
      <c r="V222" s="13"/>
      <c r="W222" s="86"/>
      <c r="X222" s="86"/>
      <c r="Y222" s="86"/>
      <c r="Z222" s="132"/>
      <c r="AA222" s="132"/>
      <c r="AB222" s="133"/>
      <c r="AC222" s="133"/>
      <c r="AD222" s="86"/>
    </row>
    <row r="223" spans="1:30" ht="21.75" thickBot="1">
      <c r="A223" s="153">
        <f>B206</f>
        <v>11</v>
      </c>
      <c r="B223" s="154" t="s">
        <v>143</v>
      </c>
      <c r="C223" s="155">
        <f>C205-C221+(L221*C222)</f>
        <v>0</v>
      </c>
      <c r="D223" s="155">
        <f>D205-D221+(L221*D222)</f>
        <v>0</v>
      </c>
      <c r="E223" s="165"/>
      <c r="F223" s="156">
        <f t="shared" ref="F223:I223" si="72">F205-F221</f>
        <v>0</v>
      </c>
      <c r="G223" s="156">
        <f t="shared" si="72"/>
        <v>0</v>
      </c>
      <c r="H223" s="157">
        <f t="shared" si="72"/>
        <v>0</v>
      </c>
      <c r="I223" s="157" t="e">
        <f t="shared" si="72"/>
        <v>#N/A</v>
      </c>
      <c r="J223" s="157"/>
      <c r="K223" s="158"/>
      <c r="L223" s="166"/>
      <c r="M223" s="201"/>
      <c r="N223" s="118"/>
      <c r="O223" s="118"/>
      <c r="P223" s="119"/>
      <c r="Q223" s="13"/>
      <c r="R223" s="13"/>
      <c r="S223" s="13"/>
      <c r="T223" s="13"/>
      <c r="U223" s="13"/>
      <c r="V223" s="13"/>
      <c r="W223" s="86"/>
      <c r="X223" s="86"/>
      <c r="Y223" s="86"/>
      <c r="Z223" s="132"/>
      <c r="AA223" s="132"/>
      <c r="AB223" s="133"/>
      <c r="AC223" s="133"/>
      <c r="AD223" s="86"/>
    </row>
    <row r="224" spans="1:30" ht="33.6" customHeight="1" thickBot="1">
      <c r="A224" s="160" t="s">
        <v>140</v>
      </c>
      <c r="B224" s="161">
        <f>IF(B206=26,1,B206+1)</f>
        <v>12</v>
      </c>
      <c r="C224" s="184" t="s">
        <v>102</v>
      </c>
      <c r="D224" s="185" t="s">
        <v>107</v>
      </c>
      <c r="E224" s="185" t="s">
        <v>81</v>
      </c>
      <c r="F224" s="185" t="s">
        <v>111</v>
      </c>
      <c r="G224" s="185" t="s">
        <v>90</v>
      </c>
      <c r="H224" s="185" t="s">
        <v>76</v>
      </c>
      <c r="I224" s="185" t="s">
        <v>1592</v>
      </c>
      <c r="J224" s="185" t="s">
        <v>118</v>
      </c>
      <c r="K224" s="186" t="s">
        <v>85</v>
      </c>
      <c r="L224" s="186" t="s">
        <v>139</v>
      </c>
      <c r="M224" s="198"/>
      <c r="N224" s="119"/>
      <c r="O224" s="119"/>
      <c r="P224" s="119"/>
      <c r="Q224" s="13"/>
      <c r="R224" s="13"/>
      <c r="S224" s="13"/>
      <c r="T224" s="13"/>
      <c r="U224" s="13"/>
      <c r="V224" s="13"/>
      <c r="W224" s="86"/>
      <c r="X224" s="86"/>
      <c r="Y224" s="86"/>
      <c r="Z224" s="132"/>
      <c r="AA224" s="132"/>
      <c r="AB224" s="133"/>
      <c r="AC224" s="133"/>
      <c r="AD224" s="86"/>
    </row>
    <row r="225" spans="1:30" ht="21">
      <c r="A225" s="183">
        <f>VLOOKUP(B224,'Data Table'!$F:$J,2,0)</f>
        <v>45074</v>
      </c>
      <c r="B225" s="162" t="str">
        <f>TEXT(A225,"dddd")</f>
        <v>Sunday</v>
      </c>
      <c r="C225" s="253"/>
      <c r="D225" s="245"/>
      <c r="E225" s="247">
        <f>IF($A$6=1,IFERROR(VLOOKUP(A225,'Data Table'!A:B,2,0),0),0)</f>
        <v>0</v>
      </c>
      <c r="F225" s="246"/>
      <c r="G225" s="246"/>
      <c r="H225" s="246"/>
      <c r="I225" s="246"/>
      <c r="J225" s="246"/>
      <c r="K225" s="254"/>
      <c r="L225" s="139">
        <f t="shared" ref="L225:L238" si="73">SUM(C225:K225)</f>
        <v>0</v>
      </c>
      <c r="M225" s="200">
        <f t="shared" ref="M225:M238" si="74">IF(L225&gt;8,"Error",0)</f>
        <v>0</v>
      </c>
      <c r="N225" s="119"/>
      <c r="O225" s="119"/>
      <c r="P225" s="119"/>
      <c r="Q225" s="13"/>
      <c r="R225" s="13"/>
      <c r="S225" s="13"/>
      <c r="T225" s="13"/>
      <c r="U225" s="13"/>
      <c r="V225" s="13"/>
      <c r="W225" s="86"/>
      <c r="X225" s="86"/>
      <c r="Y225" s="86"/>
      <c r="Z225" s="132"/>
      <c r="AA225" s="132"/>
      <c r="AB225" s="133"/>
      <c r="AC225" s="133"/>
      <c r="AD225" s="86"/>
    </row>
    <row r="226" spans="1:30" ht="21">
      <c r="A226" s="140">
        <f>A225+1</f>
        <v>45075</v>
      </c>
      <c r="B226" s="163" t="str">
        <f t="shared" ref="B226:B238" si="75">TEXT(A226,"dddd")</f>
        <v>Monday</v>
      </c>
      <c r="C226" s="207"/>
      <c r="D226" s="203"/>
      <c r="E226" s="203">
        <v>0</v>
      </c>
      <c r="F226" s="204"/>
      <c r="G226" s="204"/>
      <c r="H226" s="204"/>
      <c r="I226" s="204"/>
      <c r="J226" s="204"/>
      <c r="K226" s="206"/>
      <c r="L226" s="139">
        <f t="shared" si="73"/>
        <v>0</v>
      </c>
      <c r="M226" s="200">
        <f t="shared" si="74"/>
        <v>0</v>
      </c>
      <c r="N226" s="119"/>
      <c r="O226" s="119"/>
      <c r="P226" s="119"/>
      <c r="Q226" s="13"/>
      <c r="R226" s="13"/>
      <c r="S226" s="13"/>
      <c r="T226" s="13"/>
      <c r="U226" s="13"/>
      <c r="V226" s="13"/>
      <c r="W226" s="86"/>
      <c r="X226" s="86"/>
      <c r="Y226" s="86"/>
      <c r="Z226" s="132"/>
      <c r="AA226" s="132"/>
      <c r="AB226" s="133"/>
      <c r="AC226" s="133"/>
      <c r="AD226" s="86"/>
    </row>
    <row r="227" spans="1:30" ht="21">
      <c r="A227" s="140">
        <f t="shared" ref="A227:A238" si="76">A226+1</f>
        <v>45076</v>
      </c>
      <c r="B227" s="163" t="str">
        <f t="shared" si="75"/>
        <v>Tuesday</v>
      </c>
      <c r="C227" s="207"/>
      <c r="D227" s="203"/>
      <c r="E227" s="203">
        <f>IF($A$6=1,IFERROR(VLOOKUP(A227,'Data Table'!A:B,2,0),0),0)</f>
        <v>0</v>
      </c>
      <c r="F227" s="204"/>
      <c r="G227" s="204"/>
      <c r="H227" s="204"/>
      <c r="I227" s="204"/>
      <c r="J227" s="204"/>
      <c r="K227" s="206"/>
      <c r="L227" s="139">
        <f t="shared" si="73"/>
        <v>0</v>
      </c>
      <c r="M227" s="200">
        <f t="shared" si="74"/>
        <v>0</v>
      </c>
      <c r="N227" s="119"/>
      <c r="O227" s="119"/>
      <c r="P227" s="119"/>
      <c r="Q227" s="13"/>
      <c r="R227" s="13"/>
      <c r="S227" s="13"/>
      <c r="T227" s="13"/>
      <c r="U227" s="13"/>
      <c r="V227" s="13"/>
      <c r="W227" s="86"/>
      <c r="X227" s="86"/>
      <c r="Y227" s="86"/>
      <c r="Z227" s="132"/>
      <c r="AA227" s="132"/>
      <c r="AB227" s="133"/>
      <c r="AC227" s="133"/>
      <c r="AD227" s="86"/>
    </row>
    <row r="228" spans="1:30" ht="21">
      <c r="A228" s="140">
        <f t="shared" si="76"/>
        <v>45077</v>
      </c>
      <c r="B228" s="163" t="str">
        <f t="shared" si="75"/>
        <v>Wednesday</v>
      </c>
      <c r="C228" s="207"/>
      <c r="D228" s="203"/>
      <c r="E228" s="203">
        <f>IF($A$6=1,IFERROR(VLOOKUP(A228,'Data Table'!A:B,2,0),0),0)</f>
        <v>0</v>
      </c>
      <c r="F228" s="203"/>
      <c r="G228" s="203"/>
      <c r="H228" s="203"/>
      <c r="I228" s="203"/>
      <c r="J228" s="203"/>
      <c r="K228" s="206"/>
      <c r="L228" s="139">
        <f t="shared" si="73"/>
        <v>0</v>
      </c>
      <c r="M228" s="200">
        <f t="shared" si="74"/>
        <v>0</v>
      </c>
      <c r="N228" s="119"/>
      <c r="O228" s="119"/>
      <c r="P228" s="119"/>
      <c r="Q228" s="13"/>
      <c r="R228" s="13"/>
      <c r="S228" s="13"/>
      <c r="T228" s="13"/>
      <c r="U228" s="13"/>
      <c r="V228" s="13"/>
      <c r="W228" s="86"/>
      <c r="X228" s="86"/>
      <c r="Y228" s="86"/>
      <c r="Z228" s="132"/>
      <c r="AA228" s="132"/>
      <c r="AB228" s="133"/>
      <c r="AC228" s="133"/>
      <c r="AD228" s="86"/>
    </row>
    <row r="229" spans="1:30" ht="21">
      <c r="A229" s="140">
        <f t="shared" si="76"/>
        <v>45078</v>
      </c>
      <c r="B229" s="164" t="str">
        <f t="shared" si="75"/>
        <v>Thursday</v>
      </c>
      <c r="C229" s="207"/>
      <c r="D229" s="203"/>
      <c r="E229" s="203">
        <f>IF($A$6=1,IFERROR(VLOOKUP(A229,'Data Table'!A:B,2,0),0),0)</f>
        <v>0</v>
      </c>
      <c r="F229" s="203"/>
      <c r="G229" s="203"/>
      <c r="H229" s="203"/>
      <c r="I229" s="203"/>
      <c r="J229" s="203"/>
      <c r="K229" s="206"/>
      <c r="L229" s="139">
        <f t="shared" si="73"/>
        <v>0</v>
      </c>
      <c r="M229" s="200">
        <f t="shared" si="74"/>
        <v>0</v>
      </c>
      <c r="N229" s="119"/>
      <c r="O229" s="119"/>
      <c r="P229" s="119"/>
      <c r="Q229" s="13"/>
      <c r="R229" s="13"/>
      <c r="S229" s="13"/>
      <c r="T229" s="13"/>
      <c r="U229" s="13"/>
      <c r="V229" s="13"/>
      <c r="W229" s="86"/>
      <c r="X229" s="86"/>
      <c r="Y229" s="86"/>
      <c r="Z229" s="132"/>
      <c r="AA229" s="132"/>
      <c r="AB229" s="133"/>
      <c r="AC229" s="133"/>
      <c r="AD229" s="86"/>
    </row>
    <row r="230" spans="1:30" ht="21">
      <c r="A230" s="140">
        <f t="shared" si="76"/>
        <v>45079</v>
      </c>
      <c r="B230" s="164" t="str">
        <f t="shared" si="75"/>
        <v>Friday</v>
      </c>
      <c r="C230" s="207"/>
      <c r="D230" s="203"/>
      <c r="E230" s="203">
        <f>IF($A$6=1,IFERROR(VLOOKUP(A230,'Data Table'!A:B,2,0),0),0)</f>
        <v>0</v>
      </c>
      <c r="F230" s="203"/>
      <c r="G230" s="203"/>
      <c r="H230" s="203"/>
      <c r="I230" s="203"/>
      <c r="J230" s="203"/>
      <c r="K230" s="206"/>
      <c r="L230" s="139">
        <f t="shared" si="73"/>
        <v>0</v>
      </c>
      <c r="M230" s="200">
        <f t="shared" si="74"/>
        <v>0</v>
      </c>
      <c r="N230" s="119"/>
      <c r="O230" s="119"/>
      <c r="P230" s="119"/>
      <c r="Q230" s="13"/>
      <c r="R230" s="13"/>
      <c r="S230" s="13"/>
      <c r="T230" s="13"/>
      <c r="U230" s="13"/>
      <c r="V230" s="13"/>
      <c r="W230" s="86"/>
      <c r="X230" s="86"/>
      <c r="Y230" s="86"/>
      <c r="Z230" s="132"/>
      <c r="AA230" s="132"/>
      <c r="AB230" s="133"/>
      <c r="AC230" s="133"/>
      <c r="AD230" s="86"/>
    </row>
    <row r="231" spans="1:30" ht="21">
      <c r="A231" s="140">
        <f t="shared" si="76"/>
        <v>45080</v>
      </c>
      <c r="B231" s="164" t="str">
        <f t="shared" si="75"/>
        <v>Saturday</v>
      </c>
      <c r="C231" s="252"/>
      <c r="D231" s="247"/>
      <c r="E231" s="247">
        <f>IF($A$6=1,IFERROR(VLOOKUP(A231,'Data Table'!A:B,2,0),0),0)</f>
        <v>0</v>
      </c>
      <c r="F231" s="247"/>
      <c r="G231" s="247"/>
      <c r="H231" s="247"/>
      <c r="I231" s="247"/>
      <c r="J231" s="247"/>
      <c r="K231" s="249"/>
      <c r="L231" s="139">
        <f t="shared" si="73"/>
        <v>0</v>
      </c>
      <c r="M231" s="200">
        <f t="shared" si="74"/>
        <v>0</v>
      </c>
      <c r="N231" s="119"/>
      <c r="O231" s="119"/>
      <c r="P231" s="119"/>
      <c r="Q231" s="13"/>
      <c r="R231" s="13"/>
      <c r="S231" s="13"/>
      <c r="T231" s="13"/>
      <c r="U231" s="13"/>
      <c r="V231" s="13"/>
      <c r="W231" s="86"/>
      <c r="X231" s="86"/>
      <c r="Y231" s="86"/>
      <c r="Z231" s="132"/>
      <c r="AA231" s="132"/>
      <c r="AB231" s="133"/>
      <c r="AC231" s="133"/>
      <c r="AD231" s="86"/>
    </row>
    <row r="232" spans="1:30" ht="21">
      <c r="A232" s="140">
        <f t="shared" si="76"/>
        <v>45081</v>
      </c>
      <c r="B232" s="164" t="str">
        <f t="shared" si="75"/>
        <v>Sunday</v>
      </c>
      <c r="C232" s="252"/>
      <c r="D232" s="247"/>
      <c r="E232" s="247">
        <f>IF($A$6=1,IFERROR(VLOOKUP(A232,'Data Table'!A:B,2,0),0),0)</f>
        <v>0</v>
      </c>
      <c r="F232" s="247"/>
      <c r="G232" s="247"/>
      <c r="H232" s="247"/>
      <c r="I232" s="247"/>
      <c r="J232" s="247"/>
      <c r="K232" s="249"/>
      <c r="L232" s="139">
        <f t="shared" si="73"/>
        <v>0</v>
      </c>
      <c r="M232" s="200">
        <f t="shared" si="74"/>
        <v>0</v>
      </c>
      <c r="N232" s="119"/>
      <c r="O232" s="119"/>
      <c r="P232" s="119"/>
      <c r="Q232" s="13"/>
      <c r="R232" s="13"/>
      <c r="S232" s="13"/>
      <c r="T232" s="13"/>
      <c r="U232" s="13"/>
      <c r="V232" s="13"/>
      <c r="W232" s="86"/>
      <c r="X232" s="86"/>
      <c r="Y232" s="86"/>
      <c r="Z232" s="132"/>
      <c r="AA232" s="132"/>
      <c r="AB232" s="133"/>
      <c r="AC232" s="133"/>
      <c r="AD232" s="86"/>
    </row>
    <row r="233" spans="1:30" ht="21">
      <c r="A233" s="140">
        <f t="shared" si="76"/>
        <v>45082</v>
      </c>
      <c r="B233" s="118" t="str">
        <f t="shared" si="75"/>
        <v>Monday</v>
      </c>
      <c r="C233" s="207"/>
      <c r="D233" s="203"/>
      <c r="E233" s="203">
        <f>IF($A$6=1,IFERROR(VLOOKUP(A233,'Data Table'!A:B,2,0),0),0)</f>
        <v>0</v>
      </c>
      <c r="F233" s="203"/>
      <c r="G233" s="203"/>
      <c r="H233" s="203"/>
      <c r="I233" s="203"/>
      <c r="J233" s="203"/>
      <c r="K233" s="206"/>
      <c r="L233" s="139">
        <f t="shared" si="73"/>
        <v>0</v>
      </c>
      <c r="M233" s="200">
        <f t="shared" si="74"/>
        <v>0</v>
      </c>
      <c r="N233" s="119"/>
      <c r="O233" s="119"/>
      <c r="P233" s="119"/>
      <c r="Q233" s="13"/>
      <c r="R233" s="13"/>
      <c r="S233" s="13"/>
      <c r="T233" s="13"/>
      <c r="U233" s="13"/>
      <c r="V233" s="13"/>
      <c r="W233" s="86"/>
      <c r="X233" s="86"/>
      <c r="Y233" s="86"/>
      <c r="Z233" s="132"/>
      <c r="AA233" s="132"/>
      <c r="AB233" s="133"/>
      <c r="AC233" s="133"/>
      <c r="AD233" s="86"/>
    </row>
    <row r="234" spans="1:30" ht="21">
      <c r="A234" s="140">
        <f t="shared" si="76"/>
        <v>45083</v>
      </c>
      <c r="B234" s="118" t="str">
        <f t="shared" si="75"/>
        <v>Tuesday</v>
      </c>
      <c r="C234" s="207"/>
      <c r="D234" s="203"/>
      <c r="E234" s="203">
        <f>IF($A$6=1,IFERROR(VLOOKUP(A234,'Data Table'!A:B,2,0),0),0)</f>
        <v>0</v>
      </c>
      <c r="F234" s="203"/>
      <c r="G234" s="203"/>
      <c r="H234" s="203"/>
      <c r="I234" s="203"/>
      <c r="J234" s="203"/>
      <c r="K234" s="206"/>
      <c r="L234" s="139">
        <f t="shared" si="73"/>
        <v>0</v>
      </c>
      <c r="M234" s="200">
        <f t="shared" si="74"/>
        <v>0</v>
      </c>
      <c r="N234" s="119"/>
      <c r="O234" s="119"/>
      <c r="P234" s="119"/>
      <c r="Q234" s="13"/>
      <c r="R234" s="13"/>
      <c r="S234" s="13"/>
      <c r="T234" s="13"/>
      <c r="U234" s="13"/>
      <c r="V234" s="13"/>
      <c r="W234" s="86"/>
      <c r="X234" s="86"/>
      <c r="Y234" s="86"/>
      <c r="Z234" s="132"/>
      <c r="AA234" s="132"/>
      <c r="AB234" s="133"/>
      <c r="AC234" s="133"/>
      <c r="AD234" s="86"/>
    </row>
    <row r="235" spans="1:30" ht="21">
      <c r="A235" s="140">
        <f t="shared" si="76"/>
        <v>45084</v>
      </c>
      <c r="B235" s="118" t="str">
        <f t="shared" si="75"/>
        <v>Wednesday</v>
      </c>
      <c r="C235" s="207"/>
      <c r="D235" s="203"/>
      <c r="E235" s="203">
        <f>IF($A$6=1,IFERROR(VLOOKUP(A235,'Data Table'!A:B,2,0),0),0)</f>
        <v>0</v>
      </c>
      <c r="F235" s="203"/>
      <c r="G235" s="203"/>
      <c r="H235" s="203"/>
      <c r="I235" s="203"/>
      <c r="J235" s="203"/>
      <c r="K235" s="206"/>
      <c r="L235" s="139">
        <f t="shared" si="73"/>
        <v>0</v>
      </c>
      <c r="M235" s="200">
        <f t="shared" si="74"/>
        <v>0</v>
      </c>
      <c r="N235" s="119"/>
      <c r="O235" s="119"/>
      <c r="P235" s="119"/>
      <c r="Q235" s="13"/>
      <c r="R235" s="13"/>
      <c r="S235" s="13"/>
      <c r="T235" s="13"/>
      <c r="U235" s="13"/>
      <c r="V235" s="13"/>
      <c r="W235" s="86"/>
      <c r="X235" s="86"/>
      <c r="Y235" s="86"/>
      <c r="Z235" s="132"/>
      <c r="AA235" s="132"/>
      <c r="AB235" s="133"/>
      <c r="AC235" s="133"/>
      <c r="AD235" s="86"/>
    </row>
    <row r="236" spans="1:30" ht="21">
      <c r="A236" s="140">
        <f t="shared" si="76"/>
        <v>45085</v>
      </c>
      <c r="B236" s="118" t="str">
        <f t="shared" si="75"/>
        <v>Thursday</v>
      </c>
      <c r="C236" s="207"/>
      <c r="D236" s="203"/>
      <c r="E236" s="203">
        <f>IF($A$6=1,IFERROR(VLOOKUP(A236,'Data Table'!A:B,2,0),0),0)</f>
        <v>0</v>
      </c>
      <c r="F236" s="203"/>
      <c r="G236" s="203"/>
      <c r="H236" s="203"/>
      <c r="I236" s="203"/>
      <c r="J236" s="203"/>
      <c r="K236" s="206"/>
      <c r="L236" s="139">
        <f t="shared" si="73"/>
        <v>0</v>
      </c>
      <c r="M236" s="200">
        <f t="shared" si="74"/>
        <v>0</v>
      </c>
      <c r="N236" s="119"/>
      <c r="O236" s="119"/>
      <c r="P236" s="119"/>
      <c r="Q236" s="13"/>
      <c r="R236" s="13"/>
      <c r="S236" s="13"/>
      <c r="T236" s="13"/>
      <c r="U236" s="13"/>
      <c r="V236" s="13"/>
      <c r="W236" s="86"/>
      <c r="X236" s="86"/>
      <c r="Y236" s="86"/>
      <c r="Z236" s="132"/>
      <c r="AA236" s="132"/>
      <c r="AB236" s="133"/>
      <c r="AC236" s="133"/>
      <c r="AD236" s="86"/>
    </row>
    <row r="237" spans="1:30" ht="21">
      <c r="A237" s="140">
        <f t="shared" si="76"/>
        <v>45086</v>
      </c>
      <c r="B237" s="118" t="str">
        <f t="shared" si="75"/>
        <v>Friday</v>
      </c>
      <c r="C237" s="207"/>
      <c r="D237" s="203"/>
      <c r="E237" s="203">
        <f>IF($A$6=1,IFERROR(VLOOKUP(A237,'Data Table'!A:B,2,0),0),0)</f>
        <v>0</v>
      </c>
      <c r="F237" s="203"/>
      <c r="G237" s="203"/>
      <c r="H237" s="203"/>
      <c r="I237" s="203"/>
      <c r="J237" s="203"/>
      <c r="K237" s="206"/>
      <c r="L237" s="139">
        <f t="shared" si="73"/>
        <v>0</v>
      </c>
      <c r="M237" s="200">
        <f t="shared" si="74"/>
        <v>0</v>
      </c>
      <c r="N237" s="118"/>
      <c r="O237" s="118"/>
      <c r="P237" s="119"/>
      <c r="Q237" s="13"/>
      <c r="R237" s="13"/>
      <c r="S237" s="13"/>
      <c r="T237" s="13"/>
      <c r="U237" s="13"/>
      <c r="V237" s="13"/>
      <c r="W237" s="86"/>
      <c r="X237" s="86"/>
      <c r="Y237" s="86"/>
      <c r="Z237" s="132"/>
      <c r="AA237" s="132"/>
      <c r="AB237" s="133"/>
      <c r="AC237" s="133"/>
      <c r="AD237" s="86"/>
    </row>
    <row r="238" spans="1:30" ht="21.75" thickBot="1">
      <c r="A238" s="140">
        <f t="shared" si="76"/>
        <v>45087</v>
      </c>
      <c r="B238" s="118" t="str">
        <f t="shared" si="75"/>
        <v>Saturday</v>
      </c>
      <c r="C238" s="252"/>
      <c r="D238" s="247"/>
      <c r="E238" s="247">
        <f>IF($A$6=1,IFERROR(VLOOKUP(A238,'Data Table'!A:B,2,0),0),0)</f>
        <v>0</v>
      </c>
      <c r="F238" s="247"/>
      <c r="G238" s="247"/>
      <c r="H238" s="247"/>
      <c r="I238" s="247"/>
      <c r="J238" s="247"/>
      <c r="K238" s="249"/>
      <c r="L238" s="139">
        <f t="shared" si="73"/>
        <v>0</v>
      </c>
      <c r="M238" s="200">
        <f t="shared" si="74"/>
        <v>0</v>
      </c>
      <c r="N238" s="118"/>
      <c r="O238" s="118"/>
      <c r="P238" s="119"/>
      <c r="Q238" s="13"/>
      <c r="R238" s="13"/>
      <c r="S238" s="13"/>
      <c r="T238" s="13"/>
      <c r="U238" s="13"/>
      <c r="V238" s="13"/>
      <c r="W238" s="86"/>
      <c r="X238" s="86"/>
      <c r="Y238" s="86"/>
      <c r="Z238" s="132"/>
      <c r="AA238" s="132"/>
      <c r="AB238" s="133"/>
      <c r="AC238" s="133"/>
      <c r="AD238" s="86"/>
    </row>
    <row r="239" spans="1:30" ht="24" customHeight="1">
      <c r="A239" s="145" t="s">
        <v>140</v>
      </c>
      <c r="B239" s="149" t="s">
        <v>141</v>
      </c>
      <c r="C239" s="147">
        <f>SUM(C225:C238)</f>
        <v>0</v>
      </c>
      <c r="D239" s="131">
        <f t="shared" ref="D239:K239" si="77">SUM(D225:D238)</f>
        <v>0</v>
      </c>
      <c r="E239" s="131">
        <f t="shared" si="77"/>
        <v>0</v>
      </c>
      <c r="F239" s="131">
        <f t="shared" si="77"/>
        <v>0</v>
      </c>
      <c r="G239" s="131">
        <f t="shared" si="77"/>
        <v>0</v>
      </c>
      <c r="H239" s="131">
        <f t="shared" si="77"/>
        <v>0</v>
      </c>
      <c r="I239" s="131">
        <f t="shared" si="77"/>
        <v>0</v>
      </c>
      <c r="J239" s="131">
        <f t="shared" si="77"/>
        <v>0</v>
      </c>
      <c r="K239" s="148">
        <f t="shared" si="77"/>
        <v>0</v>
      </c>
      <c r="L239" s="149">
        <f>SUM(L225:L238)-K239</f>
        <v>0</v>
      </c>
      <c r="M239" s="200">
        <f>IF(L239&gt;80,"ERROR",0)</f>
        <v>0</v>
      </c>
      <c r="N239" s="118"/>
      <c r="O239" s="118"/>
      <c r="P239" s="119"/>
      <c r="Q239" s="13"/>
      <c r="R239" s="13"/>
      <c r="S239" s="13"/>
      <c r="T239" s="13"/>
      <c r="U239" s="13"/>
      <c r="V239" s="13"/>
      <c r="W239" s="86"/>
      <c r="X239" s="86"/>
      <c r="Y239" s="86"/>
      <c r="Z239" s="132"/>
      <c r="AA239" s="132"/>
      <c r="AB239" s="133"/>
      <c r="AC239" s="133"/>
      <c r="AD239" s="86"/>
    </row>
    <row r="240" spans="1:30" ht="21.75" thickBot="1">
      <c r="A240" s="145"/>
      <c r="B240" s="146" t="s">
        <v>144</v>
      </c>
      <c r="C240" s="181">
        <f>$C$24</f>
        <v>0</v>
      </c>
      <c r="D240" s="182">
        <f>$D$24</f>
        <v>0</v>
      </c>
      <c r="E240" s="150"/>
      <c r="F240" s="150"/>
      <c r="G240" s="150"/>
      <c r="H240" s="150"/>
      <c r="I240" s="150"/>
      <c r="J240" s="150"/>
      <c r="K240" s="151"/>
      <c r="L240" s="152"/>
      <c r="M240" s="200"/>
      <c r="N240" s="118"/>
      <c r="O240" s="118"/>
      <c r="P240" s="119"/>
      <c r="Q240" s="13"/>
      <c r="R240" s="13"/>
      <c r="S240" s="13"/>
      <c r="T240" s="13"/>
      <c r="U240" s="13"/>
      <c r="V240" s="13"/>
      <c r="W240" s="86"/>
      <c r="X240" s="86"/>
      <c r="Y240" s="86"/>
      <c r="Z240" s="132"/>
      <c r="AA240" s="132"/>
      <c r="AB240" s="133"/>
      <c r="AC240" s="133"/>
      <c r="AD240" s="86"/>
    </row>
    <row r="241" spans="1:30" ht="21.75" thickBot="1">
      <c r="A241" s="153">
        <f>B224</f>
        <v>12</v>
      </c>
      <c r="B241" s="154" t="s">
        <v>143</v>
      </c>
      <c r="C241" s="155">
        <f>C223-C239+(L239*C240)</f>
        <v>0</v>
      </c>
      <c r="D241" s="155">
        <f>D223-D239+(L239*D240)</f>
        <v>0</v>
      </c>
      <c r="E241" s="165"/>
      <c r="F241" s="156">
        <f t="shared" ref="F241:I241" si="78">F223-F239</f>
        <v>0</v>
      </c>
      <c r="G241" s="156">
        <f t="shared" si="78"/>
        <v>0</v>
      </c>
      <c r="H241" s="157">
        <f t="shared" si="78"/>
        <v>0</v>
      </c>
      <c r="I241" s="157" t="e">
        <f t="shared" si="78"/>
        <v>#N/A</v>
      </c>
      <c r="J241" s="157"/>
      <c r="K241" s="158"/>
      <c r="L241" s="166"/>
      <c r="M241" s="201"/>
      <c r="N241" s="118"/>
      <c r="O241" s="118"/>
      <c r="P241" s="119"/>
      <c r="Q241" s="13"/>
      <c r="R241" s="13"/>
      <c r="S241" s="13"/>
      <c r="T241" s="13"/>
      <c r="U241" s="13"/>
      <c r="V241" s="13"/>
      <c r="W241" s="86"/>
      <c r="X241" s="86"/>
      <c r="Y241" s="86"/>
      <c r="Z241" s="132"/>
      <c r="AA241" s="132"/>
      <c r="AB241" s="133"/>
      <c r="AC241" s="133"/>
      <c r="AD241" s="86"/>
    </row>
    <row r="242" spans="1:30" ht="33.6" customHeight="1" thickBot="1">
      <c r="A242" s="160" t="s">
        <v>140</v>
      </c>
      <c r="B242" s="161">
        <f>IF(B224=26,1,B224+1)</f>
        <v>13</v>
      </c>
      <c r="C242" s="184" t="s">
        <v>102</v>
      </c>
      <c r="D242" s="185" t="s">
        <v>107</v>
      </c>
      <c r="E242" s="185" t="s">
        <v>81</v>
      </c>
      <c r="F242" s="185" t="s">
        <v>111</v>
      </c>
      <c r="G242" s="185" t="s">
        <v>90</v>
      </c>
      <c r="H242" s="185" t="s">
        <v>76</v>
      </c>
      <c r="I242" s="185" t="s">
        <v>1592</v>
      </c>
      <c r="J242" s="185" t="s">
        <v>118</v>
      </c>
      <c r="K242" s="186" t="s">
        <v>85</v>
      </c>
      <c r="L242" s="186" t="s">
        <v>139</v>
      </c>
      <c r="M242" s="198"/>
      <c r="N242" s="119"/>
      <c r="O242" s="119"/>
      <c r="P242" s="119"/>
      <c r="Q242" s="13"/>
      <c r="R242" s="13"/>
      <c r="S242" s="13"/>
      <c r="T242" s="13"/>
      <c r="U242" s="13"/>
      <c r="V242" s="13"/>
      <c r="W242" s="86"/>
      <c r="X242" s="86"/>
      <c r="Y242" s="86"/>
      <c r="Z242" s="132"/>
      <c r="AA242" s="132"/>
      <c r="AB242" s="133"/>
      <c r="AC242" s="133"/>
      <c r="AD242" s="86"/>
    </row>
    <row r="243" spans="1:30" ht="21">
      <c r="A243" s="183">
        <f>VLOOKUP(B242,'Data Table'!$F:$J,2,0)</f>
        <v>45088</v>
      </c>
      <c r="B243" s="162" t="str">
        <f>TEXT(A243,"dddd")</f>
        <v>Sunday</v>
      </c>
      <c r="C243" s="253"/>
      <c r="D243" s="245"/>
      <c r="E243" s="247">
        <f>IF($A$6=1,IFERROR(VLOOKUP(A243,'Data Table'!A:B,2,0),0),0)</f>
        <v>0</v>
      </c>
      <c r="F243" s="246"/>
      <c r="G243" s="246"/>
      <c r="H243" s="246"/>
      <c r="I243" s="246"/>
      <c r="J243" s="246"/>
      <c r="K243" s="254"/>
      <c r="L243" s="139">
        <f t="shared" ref="L243:L256" si="79">SUM(C243:K243)</f>
        <v>0</v>
      </c>
      <c r="M243" s="200">
        <f t="shared" ref="M243:M256" si="80">IF(L243&gt;8,"Error",0)</f>
        <v>0</v>
      </c>
      <c r="N243" s="119"/>
      <c r="O243" s="119"/>
      <c r="P243" s="119"/>
      <c r="Q243" s="13"/>
      <c r="R243" s="13"/>
      <c r="S243" s="13"/>
      <c r="T243" s="13"/>
      <c r="U243" s="13"/>
      <c r="V243" s="13"/>
      <c r="W243" s="86"/>
      <c r="X243" s="86"/>
      <c r="Y243" s="86"/>
      <c r="Z243" s="132"/>
      <c r="AA243" s="132"/>
      <c r="AB243" s="133"/>
      <c r="AC243" s="133"/>
      <c r="AD243" s="86"/>
    </row>
    <row r="244" spans="1:30" ht="21">
      <c r="A244" s="140">
        <f>A243+1</f>
        <v>45089</v>
      </c>
      <c r="B244" s="163" t="str">
        <f t="shared" ref="B244:B256" si="81">TEXT(A244,"dddd")</f>
        <v>Monday</v>
      </c>
      <c r="C244" s="207"/>
      <c r="D244" s="203"/>
      <c r="E244" s="203">
        <f>IF($A$6=1,IFERROR(VLOOKUP(A244,'Data Table'!A:B,2,0),0),0)</f>
        <v>0</v>
      </c>
      <c r="F244" s="204"/>
      <c r="G244" s="204"/>
      <c r="H244" s="204"/>
      <c r="I244" s="204"/>
      <c r="J244" s="204"/>
      <c r="K244" s="206"/>
      <c r="L244" s="139">
        <f t="shared" si="79"/>
        <v>0</v>
      </c>
      <c r="M244" s="200">
        <f t="shared" si="80"/>
        <v>0</v>
      </c>
      <c r="N244" s="119"/>
      <c r="O244" s="119"/>
      <c r="P244" s="119"/>
      <c r="Q244" s="13"/>
      <c r="R244" s="13"/>
      <c r="S244" s="13"/>
      <c r="T244" s="13"/>
      <c r="U244" s="13"/>
      <c r="V244" s="13"/>
      <c r="W244" s="86"/>
      <c r="X244" s="86"/>
      <c r="Y244" s="86"/>
      <c r="Z244" s="132"/>
      <c r="AA244" s="132"/>
      <c r="AB244" s="133"/>
      <c r="AC244" s="133"/>
      <c r="AD244" s="86"/>
    </row>
    <row r="245" spans="1:30" ht="21">
      <c r="A245" s="140">
        <f t="shared" ref="A245:A256" si="82">A244+1</f>
        <v>45090</v>
      </c>
      <c r="B245" s="163" t="str">
        <f t="shared" si="81"/>
        <v>Tuesday</v>
      </c>
      <c r="C245" s="207"/>
      <c r="D245" s="203"/>
      <c r="E245" s="203">
        <f>IF($A$6=1,IFERROR(VLOOKUP(A245,'Data Table'!A:B,2,0),0),0)</f>
        <v>0</v>
      </c>
      <c r="F245" s="204"/>
      <c r="G245" s="204"/>
      <c r="H245" s="204"/>
      <c r="I245" s="204"/>
      <c r="J245" s="204"/>
      <c r="K245" s="206"/>
      <c r="L245" s="139">
        <f t="shared" si="79"/>
        <v>0</v>
      </c>
      <c r="M245" s="200">
        <f t="shared" si="80"/>
        <v>0</v>
      </c>
      <c r="N245" s="119"/>
      <c r="O245" s="119"/>
      <c r="P245" s="119"/>
      <c r="Q245" s="13"/>
      <c r="R245" s="13"/>
      <c r="S245" s="13"/>
      <c r="T245" s="13"/>
      <c r="U245" s="13"/>
      <c r="V245" s="13"/>
      <c r="W245" s="86"/>
      <c r="X245" s="86"/>
      <c r="Y245" s="86"/>
      <c r="Z245" s="132"/>
      <c r="AA245" s="132"/>
      <c r="AB245" s="133"/>
      <c r="AC245" s="133"/>
      <c r="AD245" s="86"/>
    </row>
    <row r="246" spans="1:30" ht="21">
      <c r="A246" s="140">
        <f t="shared" si="82"/>
        <v>45091</v>
      </c>
      <c r="B246" s="163" t="str">
        <f t="shared" si="81"/>
        <v>Wednesday</v>
      </c>
      <c r="C246" s="207"/>
      <c r="D246" s="203"/>
      <c r="E246" s="203">
        <f>IF($A$6=1,IFERROR(VLOOKUP(A246,'Data Table'!A:B,2,0),0),0)</f>
        <v>0</v>
      </c>
      <c r="F246" s="203"/>
      <c r="G246" s="203"/>
      <c r="H246" s="203"/>
      <c r="I246" s="203"/>
      <c r="J246" s="203"/>
      <c r="K246" s="206"/>
      <c r="L246" s="139">
        <f t="shared" si="79"/>
        <v>0</v>
      </c>
      <c r="M246" s="200">
        <f t="shared" si="80"/>
        <v>0</v>
      </c>
      <c r="N246" s="119"/>
      <c r="O246" s="119"/>
      <c r="P246" s="119"/>
      <c r="Q246" s="13"/>
      <c r="R246" s="13"/>
      <c r="S246" s="13"/>
      <c r="T246" s="13"/>
      <c r="U246" s="13"/>
      <c r="V246" s="13"/>
      <c r="W246" s="86"/>
      <c r="X246" s="86"/>
      <c r="Y246" s="86"/>
      <c r="Z246" s="132"/>
      <c r="AA246" s="132"/>
      <c r="AB246" s="133"/>
      <c r="AC246" s="133"/>
      <c r="AD246" s="86"/>
    </row>
    <row r="247" spans="1:30" ht="21">
      <c r="A247" s="140">
        <f t="shared" si="82"/>
        <v>45092</v>
      </c>
      <c r="B247" s="164" t="str">
        <f t="shared" si="81"/>
        <v>Thursday</v>
      </c>
      <c r="C247" s="207"/>
      <c r="D247" s="203"/>
      <c r="E247" s="203">
        <f>IF($A$6=1,IFERROR(VLOOKUP(A247,'Data Table'!A:B,2,0),0),0)</f>
        <v>0</v>
      </c>
      <c r="F247" s="203"/>
      <c r="G247" s="203"/>
      <c r="H247" s="203"/>
      <c r="I247" s="203"/>
      <c r="J247" s="203"/>
      <c r="K247" s="206"/>
      <c r="L247" s="139">
        <f t="shared" si="79"/>
        <v>0</v>
      </c>
      <c r="M247" s="200">
        <f t="shared" si="80"/>
        <v>0</v>
      </c>
      <c r="N247" s="119"/>
      <c r="O247" s="119"/>
      <c r="P247" s="119"/>
      <c r="Q247" s="13"/>
      <c r="R247" s="13"/>
      <c r="S247" s="13"/>
      <c r="T247" s="13"/>
      <c r="U247" s="13"/>
      <c r="V247" s="13"/>
      <c r="W247" s="86"/>
      <c r="X247" s="86"/>
      <c r="Y247" s="86"/>
      <c r="Z247" s="132"/>
      <c r="AA247" s="132"/>
      <c r="AB247" s="133"/>
      <c r="AC247" s="133"/>
      <c r="AD247" s="86"/>
    </row>
    <row r="248" spans="1:30" ht="21">
      <c r="A248" s="140">
        <f t="shared" si="82"/>
        <v>45093</v>
      </c>
      <c r="B248" s="164" t="str">
        <f t="shared" si="81"/>
        <v>Friday</v>
      </c>
      <c r="C248" s="207"/>
      <c r="D248" s="203"/>
      <c r="E248" s="203">
        <f>IF($A$6=1,IFERROR(VLOOKUP(A248,'Data Table'!A:B,2,0),0),0)</f>
        <v>0</v>
      </c>
      <c r="F248" s="203"/>
      <c r="G248" s="203"/>
      <c r="H248" s="203"/>
      <c r="I248" s="203"/>
      <c r="J248" s="203"/>
      <c r="K248" s="206"/>
      <c r="L248" s="139">
        <f t="shared" si="79"/>
        <v>0</v>
      </c>
      <c r="M248" s="200">
        <f t="shared" si="80"/>
        <v>0</v>
      </c>
      <c r="N248" s="119"/>
      <c r="O248" s="119"/>
      <c r="P248" s="119"/>
      <c r="Q248" s="13"/>
      <c r="R248" s="13"/>
      <c r="S248" s="13"/>
      <c r="T248" s="13"/>
      <c r="U248" s="13"/>
      <c r="V248" s="13"/>
      <c r="W248" s="86"/>
      <c r="X248" s="86"/>
      <c r="Y248" s="86"/>
      <c r="Z248" s="132"/>
      <c r="AA248" s="132"/>
      <c r="AB248" s="133"/>
      <c r="AC248" s="133"/>
      <c r="AD248" s="86"/>
    </row>
    <row r="249" spans="1:30" ht="21">
      <c r="A249" s="140">
        <f t="shared" si="82"/>
        <v>45094</v>
      </c>
      <c r="B249" s="164" t="str">
        <f t="shared" si="81"/>
        <v>Saturday</v>
      </c>
      <c r="C249" s="252"/>
      <c r="D249" s="247"/>
      <c r="E249" s="247">
        <f>IF($A$6=1,IFERROR(VLOOKUP(A249,'Data Table'!A:B,2,0),0),0)</f>
        <v>0</v>
      </c>
      <c r="F249" s="247"/>
      <c r="G249" s="247"/>
      <c r="H249" s="247"/>
      <c r="I249" s="247"/>
      <c r="J249" s="247"/>
      <c r="K249" s="249"/>
      <c r="L249" s="139">
        <f t="shared" si="79"/>
        <v>0</v>
      </c>
      <c r="M249" s="200">
        <f t="shared" si="80"/>
        <v>0</v>
      </c>
      <c r="N249" s="119"/>
      <c r="O249" s="119"/>
      <c r="P249" s="119"/>
      <c r="Q249" s="13"/>
      <c r="R249" s="13"/>
      <c r="S249" s="13"/>
      <c r="T249" s="13"/>
      <c r="U249" s="13"/>
      <c r="V249" s="13"/>
      <c r="W249" s="86"/>
      <c r="X249" s="86"/>
      <c r="Y249" s="86"/>
      <c r="Z249" s="132"/>
      <c r="AA249" s="132"/>
      <c r="AB249" s="133"/>
      <c r="AC249" s="133"/>
      <c r="AD249" s="86"/>
    </row>
    <row r="250" spans="1:30" ht="21">
      <c r="A250" s="140">
        <f t="shared" si="82"/>
        <v>45095</v>
      </c>
      <c r="B250" s="164" t="str">
        <f t="shared" si="81"/>
        <v>Sunday</v>
      </c>
      <c r="C250" s="252"/>
      <c r="D250" s="247"/>
      <c r="E250" s="247">
        <f>IF($A$6=1,IFERROR(VLOOKUP(A250,'Data Table'!A:B,2,0),0),0)</f>
        <v>0</v>
      </c>
      <c r="F250" s="247"/>
      <c r="G250" s="247"/>
      <c r="H250" s="247"/>
      <c r="I250" s="247"/>
      <c r="J250" s="247"/>
      <c r="K250" s="249"/>
      <c r="L250" s="139">
        <f t="shared" si="79"/>
        <v>0</v>
      </c>
      <c r="M250" s="200">
        <f t="shared" si="80"/>
        <v>0</v>
      </c>
      <c r="N250" s="119"/>
      <c r="O250" s="119"/>
      <c r="P250" s="119"/>
      <c r="Q250" s="13"/>
      <c r="R250" s="13"/>
      <c r="S250" s="13"/>
      <c r="T250" s="13"/>
      <c r="U250" s="13"/>
      <c r="V250" s="13"/>
      <c r="W250" s="86"/>
      <c r="X250" s="86"/>
      <c r="Y250" s="86"/>
      <c r="Z250" s="132"/>
      <c r="AA250" s="132"/>
      <c r="AB250" s="133"/>
      <c r="AC250" s="133"/>
      <c r="AD250" s="86"/>
    </row>
    <row r="251" spans="1:30" ht="21">
      <c r="A251" s="140">
        <f t="shared" si="82"/>
        <v>45096</v>
      </c>
      <c r="B251" s="118" t="str">
        <f t="shared" si="81"/>
        <v>Monday</v>
      </c>
      <c r="C251" s="207"/>
      <c r="D251" s="203"/>
      <c r="E251" s="203">
        <f>IF($A$6=1,IFERROR(VLOOKUP(A251,'Data Table'!A:B,2,0),0),0)</f>
        <v>8</v>
      </c>
      <c r="F251" s="203"/>
      <c r="G251" s="203"/>
      <c r="H251" s="203"/>
      <c r="I251" s="203"/>
      <c r="J251" s="203"/>
      <c r="K251" s="206"/>
      <c r="L251" s="139">
        <f t="shared" si="79"/>
        <v>8</v>
      </c>
      <c r="M251" s="200">
        <f t="shared" si="80"/>
        <v>0</v>
      </c>
      <c r="N251" s="119"/>
      <c r="O251" s="119"/>
      <c r="P251" s="119"/>
      <c r="Q251" s="13"/>
      <c r="R251" s="13"/>
      <c r="S251" s="13"/>
      <c r="T251" s="13"/>
      <c r="U251" s="13"/>
      <c r="V251" s="13"/>
      <c r="W251" s="86"/>
      <c r="X251" s="86"/>
      <c r="Y251" s="86"/>
      <c r="Z251" s="132"/>
      <c r="AA251" s="132"/>
      <c r="AB251" s="133"/>
      <c r="AC251" s="133"/>
      <c r="AD251" s="86"/>
    </row>
    <row r="252" spans="1:30" ht="21">
      <c r="A252" s="140">
        <f t="shared" si="82"/>
        <v>45097</v>
      </c>
      <c r="B252" s="118" t="str">
        <f t="shared" si="81"/>
        <v>Tuesday</v>
      </c>
      <c r="C252" s="207"/>
      <c r="D252" s="203"/>
      <c r="E252" s="203">
        <f>IF($A$6=1,IFERROR(VLOOKUP(A252,'Data Table'!A:B,2,0),0),0)</f>
        <v>0</v>
      </c>
      <c r="F252" s="203"/>
      <c r="G252" s="203"/>
      <c r="H252" s="203"/>
      <c r="I252" s="203"/>
      <c r="J252" s="203"/>
      <c r="K252" s="206"/>
      <c r="L252" s="139">
        <f t="shared" si="79"/>
        <v>0</v>
      </c>
      <c r="M252" s="200">
        <f t="shared" si="80"/>
        <v>0</v>
      </c>
      <c r="N252" s="119"/>
      <c r="O252" s="119"/>
      <c r="P252" s="119"/>
      <c r="Q252" s="13"/>
      <c r="R252" s="13"/>
      <c r="S252" s="13"/>
      <c r="T252" s="13"/>
      <c r="U252" s="13"/>
      <c r="V252" s="13"/>
      <c r="W252" s="86"/>
      <c r="X252" s="86"/>
      <c r="Y252" s="86"/>
      <c r="Z252" s="132"/>
      <c r="AA252" s="132"/>
      <c r="AB252" s="133"/>
      <c r="AC252" s="133"/>
      <c r="AD252" s="86"/>
    </row>
    <row r="253" spans="1:30" ht="21">
      <c r="A253" s="140">
        <f t="shared" si="82"/>
        <v>45098</v>
      </c>
      <c r="B253" s="118" t="str">
        <f t="shared" si="81"/>
        <v>Wednesday</v>
      </c>
      <c r="C253" s="207"/>
      <c r="D253" s="203"/>
      <c r="E253" s="203">
        <f>IF($A$6=1,IFERROR(VLOOKUP(A253,'Data Table'!A:B,2,0),0),0)</f>
        <v>0</v>
      </c>
      <c r="F253" s="203"/>
      <c r="G253" s="203"/>
      <c r="H253" s="203"/>
      <c r="I253" s="203"/>
      <c r="J253" s="203"/>
      <c r="K253" s="206"/>
      <c r="L253" s="139">
        <f t="shared" si="79"/>
        <v>0</v>
      </c>
      <c r="M253" s="200">
        <f t="shared" si="80"/>
        <v>0</v>
      </c>
      <c r="N253" s="119"/>
      <c r="O253" s="119"/>
      <c r="P253" s="119"/>
      <c r="Q253" s="13"/>
      <c r="R253" s="13"/>
      <c r="S253" s="13"/>
      <c r="T253" s="13"/>
      <c r="U253" s="13"/>
      <c r="V253" s="13"/>
      <c r="W253" s="86"/>
      <c r="X253" s="86"/>
      <c r="Y253" s="86"/>
      <c r="Z253" s="132"/>
      <c r="AA253" s="132"/>
      <c r="AB253" s="133"/>
      <c r="AC253" s="133"/>
      <c r="AD253" s="86"/>
    </row>
    <row r="254" spans="1:30" ht="21">
      <c r="A254" s="140">
        <f t="shared" si="82"/>
        <v>45099</v>
      </c>
      <c r="B254" s="118" t="str">
        <f t="shared" si="81"/>
        <v>Thursday</v>
      </c>
      <c r="C254" s="207"/>
      <c r="D254" s="203"/>
      <c r="E254" s="203">
        <f>IF($A$6=1,IFERROR(VLOOKUP(A254,'Data Table'!A:B,2,0),0),0)</f>
        <v>0</v>
      </c>
      <c r="F254" s="203"/>
      <c r="G254" s="203"/>
      <c r="H254" s="203"/>
      <c r="I254" s="203"/>
      <c r="J254" s="203"/>
      <c r="K254" s="206"/>
      <c r="L254" s="139">
        <f t="shared" si="79"/>
        <v>0</v>
      </c>
      <c r="M254" s="200">
        <f t="shared" si="80"/>
        <v>0</v>
      </c>
      <c r="N254" s="119"/>
      <c r="O254" s="119"/>
      <c r="P254" s="119"/>
      <c r="Q254" s="13"/>
      <c r="R254" s="13"/>
      <c r="S254" s="13"/>
      <c r="T254" s="13"/>
      <c r="U254" s="13"/>
      <c r="V254" s="13"/>
      <c r="W254" s="86"/>
      <c r="X254" s="86"/>
      <c r="Y254" s="86"/>
      <c r="Z254" s="132"/>
      <c r="AA254" s="132"/>
      <c r="AB254" s="133"/>
      <c r="AC254" s="133"/>
      <c r="AD254" s="86"/>
    </row>
    <row r="255" spans="1:30" ht="21">
      <c r="A255" s="140">
        <f t="shared" si="82"/>
        <v>45100</v>
      </c>
      <c r="B255" s="118" t="str">
        <f t="shared" si="81"/>
        <v>Friday</v>
      </c>
      <c r="C255" s="207"/>
      <c r="D255" s="203"/>
      <c r="E255" s="203">
        <f>IF($A$6=1,IFERROR(VLOOKUP(A255,'Data Table'!A:B,2,0),0),0)</f>
        <v>0</v>
      </c>
      <c r="F255" s="203"/>
      <c r="G255" s="203"/>
      <c r="H255" s="203"/>
      <c r="I255" s="203"/>
      <c r="J255" s="203"/>
      <c r="K255" s="206"/>
      <c r="L255" s="139">
        <f t="shared" si="79"/>
        <v>0</v>
      </c>
      <c r="M255" s="200">
        <f t="shared" si="80"/>
        <v>0</v>
      </c>
      <c r="N255" s="118"/>
      <c r="O255" s="118"/>
      <c r="P255" s="119"/>
      <c r="Q255" s="13"/>
      <c r="R255" s="13"/>
      <c r="S255" s="13"/>
      <c r="T255" s="13"/>
      <c r="U255" s="13"/>
      <c r="V255" s="13"/>
      <c r="W255" s="86"/>
      <c r="X255" s="86"/>
      <c r="Y255" s="86"/>
      <c r="Z255" s="132"/>
      <c r="AA255" s="132"/>
      <c r="AB255" s="133"/>
      <c r="AC255" s="133"/>
      <c r="AD255" s="86"/>
    </row>
    <row r="256" spans="1:30" ht="21.75" thickBot="1">
      <c r="A256" s="140">
        <f t="shared" si="82"/>
        <v>45101</v>
      </c>
      <c r="B256" s="118" t="str">
        <f t="shared" si="81"/>
        <v>Saturday</v>
      </c>
      <c r="C256" s="252"/>
      <c r="D256" s="247"/>
      <c r="E256" s="247">
        <f>IF($A$6=1,IFERROR(VLOOKUP(A256,'Data Table'!A:B,2,0),0),0)</f>
        <v>0</v>
      </c>
      <c r="F256" s="247"/>
      <c r="G256" s="247"/>
      <c r="H256" s="247"/>
      <c r="I256" s="247"/>
      <c r="J256" s="247"/>
      <c r="K256" s="249"/>
      <c r="L256" s="139">
        <f t="shared" si="79"/>
        <v>0</v>
      </c>
      <c r="M256" s="200">
        <f t="shared" si="80"/>
        <v>0</v>
      </c>
      <c r="N256" s="118"/>
      <c r="O256" s="118"/>
      <c r="P256" s="119"/>
      <c r="Q256" s="13"/>
      <c r="R256" s="13"/>
      <c r="S256" s="13"/>
      <c r="T256" s="13"/>
      <c r="U256" s="13"/>
      <c r="V256" s="13"/>
      <c r="W256" s="86"/>
      <c r="X256" s="86"/>
      <c r="Y256" s="86"/>
      <c r="Z256" s="132"/>
      <c r="AA256" s="132"/>
      <c r="AB256" s="133"/>
      <c r="AC256" s="133"/>
      <c r="AD256" s="86"/>
    </row>
    <row r="257" spans="1:30" ht="24" customHeight="1">
      <c r="A257" s="145" t="s">
        <v>140</v>
      </c>
      <c r="B257" s="149" t="s">
        <v>141</v>
      </c>
      <c r="C257" s="147">
        <f>SUM(C243:C256)</f>
        <v>0</v>
      </c>
      <c r="D257" s="131">
        <f t="shared" ref="D257:K257" si="83">SUM(D243:D256)</f>
        <v>0</v>
      </c>
      <c r="E257" s="131">
        <f t="shared" si="83"/>
        <v>8</v>
      </c>
      <c r="F257" s="131">
        <f t="shared" si="83"/>
        <v>0</v>
      </c>
      <c r="G257" s="131">
        <f t="shared" si="83"/>
        <v>0</v>
      </c>
      <c r="H257" s="131">
        <f t="shared" si="83"/>
        <v>0</v>
      </c>
      <c r="I257" s="131">
        <f t="shared" si="83"/>
        <v>0</v>
      </c>
      <c r="J257" s="131">
        <f t="shared" si="83"/>
        <v>0</v>
      </c>
      <c r="K257" s="148">
        <f t="shared" si="83"/>
        <v>0</v>
      </c>
      <c r="L257" s="149">
        <f>SUM(L243:L256)-K257</f>
        <v>8</v>
      </c>
      <c r="M257" s="200">
        <f>IF(L257&gt;80,"ERROR",0)</f>
        <v>0</v>
      </c>
      <c r="N257" s="118"/>
      <c r="O257" s="118"/>
      <c r="P257" s="119"/>
      <c r="Q257" s="13"/>
      <c r="R257" s="13"/>
      <c r="S257" s="13"/>
      <c r="T257" s="13"/>
      <c r="U257" s="13"/>
      <c r="V257" s="13"/>
      <c r="W257" s="86"/>
      <c r="X257" s="86"/>
      <c r="Y257" s="86"/>
      <c r="Z257" s="132"/>
      <c r="AA257" s="132"/>
      <c r="AB257" s="133"/>
      <c r="AC257" s="133"/>
      <c r="AD257" s="86"/>
    </row>
    <row r="258" spans="1:30" ht="21.75" thickBot="1">
      <c r="A258" s="145"/>
      <c r="B258" s="146" t="s">
        <v>144</v>
      </c>
      <c r="C258" s="181">
        <f>$C$24</f>
        <v>0</v>
      </c>
      <c r="D258" s="182">
        <f>$D$24</f>
        <v>0</v>
      </c>
      <c r="E258" s="150"/>
      <c r="F258" s="150"/>
      <c r="G258" s="150"/>
      <c r="H258" s="150"/>
      <c r="I258" s="150"/>
      <c r="J258" s="150"/>
      <c r="K258" s="151"/>
      <c r="L258" s="152"/>
      <c r="M258" s="200"/>
      <c r="N258" s="118"/>
      <c r="O258" s="118"/>
      <c r="P258" s="119"/>
      <c r="Q258" s="13"/>
      <c r="R258" s="13"/>
      <c r="S258" s="13"/>
      <c r="T258" s="13"/>
      <c r="U258" s="13"/>
      <c r="V258" s="13"/>
      <c r="W258" s="86"/>
      <c r="X258" s="86"/>
      <c r="Y258" s="86"/>
      <c r="Z258" s="132"/>
      <c r="AA258" s="132"/>
      <c r="AB258" s="133"/>
      <c r="AC258" s="133"/>
      <c r="AD258" s="86"/>
    </row>
    <row r="259" spans="1:30" ht="21.75" thickBot="1">
      <c r="A259" s="153">
        <f>B242</f>
        <v>13</v>
      </c>
      <c r="B259" s="154" t="s">
        <v>143</v>
      </c>
      <c r="C259" s="155">
        <f>C241-C257+(L257*C258)</f>
        <v>0</v>
      </c>
      <c r="D259" s="155">
        <f>D241-D257+(L257*D258)</f>
        <v>0</v>
      </c>
      <c r="E259" s="165"/>
      <c r="F259" s="156">
        <f t="shared" ref="F259:I259" si="84">F241-F257</f>
        <v>0</v>
      </c>
      <c r="G259" s="156">
        <f t="shared" si="84"/>
        <v>0</v>
      </c>
      <c r="H259" s="157">
        <f t="shared" si="84"/>
        <v>0</v>
      </c>
      <c r="I259" s="157" t="e">
        <f t="shared" si="84"/>
        <v>#N/A</v>
      </c>
      <c r="J259" s="157"/>
      <c r="K259" s="158"/>
      <c r="L259" s="166"/>
      <c r="M259" s="201"/>
      <c r="N259" s="118"/>
      <c r="O259" s="118"/>
      <c r="P259" s="119"/>
      <c r="Q259" s="13"/>
      <c r="R259" s="13"/>
      <c r="S259" s="13"/>
      <c r="T259" s="13"/>
      <c r="U259" s="13"/>
      <c r="V259" s="13"/>
      <c r="W259" s="86"/>
      <c r="X259" s="86"/>
      <c r="Y259" s="86"/>
      <c r="Z259" s="132"/>
      <c r="AA259" s="132"/>
      <c r="AB259" s="133"/>
      <c r="AC259" s="133"/>
      <c r="AD259" s="86"/>
    </row>
    <row r="260" spans="1:30" ht="33.6" customHeight="1" thickBot="1">
      <c r="A260" s="160" t="s">
        <v>140</v>
      </c>
      <c r="B260" s="161">
        <f>IF(B242=26,1,B242+1)</f>
        <v>14</v>
      </c>
      <c r="C260" s="184" t="s">
        <v>102</v>
      </c>
      <c r="D260" s="185" t="s">
        <v>107</v>
      </c>
      <c r="E260" s="185" t="s">
        <v>81</v>
      </c>
      <c r="F260" s="185" t="s">
        <v>111</v>
      </c>
      <c r="G260" s="185" t="s">
        <v>90</v>
      </c>
      <c r="H260" s="185" t="s">
        <v>76</v>
      </c>
      <c r="I260" s="185" t="s">
        <v>1592</v>
      </c>
      <c r="J260" s="185" t="s">
        <v>118</v>
      </c>
      <c r="K260" s="186" t="s">
        <v>85</v>
      </c>
      <c r="L260" s="186" t="s">
        <v>139</v>
      </c>
      <c r="M260" s="198"/>
      <c r="N260" s="119"/>
      <c r="O260" s="119"/>
      <c r="P260" s="119"/>
      <c r="Q260" s="13"/>
      <c r="R260" s="13"/>
      <c r="S260" s="13"/>
      <c r="T260" s="13"/>
      <c r="U260" s="13"/>
      <c r="V260" s="13"/>
      <c r="W260" s="86"/>
      <c r="X260" s="86"/>
      <c r="Y260" s="86"/>
      <c r="Z260" s="132"/>
      <c r="AA260" s="132"/>
      <c r="AB260" s="133"/>
      <c r="AC260" s="133"/>
      <c r="AD260" s="86"/>
    </row>
    <row r="261" spans="1:30" ht="21">
      <c r="A261" s="183">
        <f>VLOOKUP(B260,'Data Table'!$F:$J,2,0)</f>
        <v>45102</v>
      </c>
      <c r="B261" s="162" t="str">
        <f>TEXT(A261,"dddd")</f>
        <v>Sunday</v>
      </c>
      <c r="C261" s="253"/>
      <c r="D261" s="245"/>
      <c r="E261" s="247">
        <f>IF($A$6=1,IFERROR(VLOOKUP(A261,'Data Table'!A:B,2,0),0),0)</f>
        <v>0</v>
      </c>
      <c r="F261" s="246"/>
      <c r="G261" s="246"/>
      <c r="H261" s="246"/>
      <c r="I261" s="246"/>
      <c r="J261" s="246"/>
      <c r="K261" s="254"/>
      <c r="L261" s="139">
        <f t="shared" ref="L261:L274" si="85">SUM(C261:K261)</f>
        <v>0</v>
      </c>
      <c r="M261" s="200">
        <f t="shared" ref="M261:M274" si="86">IF(L261&gt;8,"Error",0)</f>
        <v>0</v>
      </c>
      <c r="N261" s="119"/>
      <c r="O261" s="119"/>
      <c r="P261" s="119"/>
      <c r="Q261" s="13"/>
      <c r="R261" s="13"/>
      <c r="S261" s="13"/>
      <c r="T261" s="13"/>
      <c r="U261" s="13"/>
      <c r="V261" s="13"/>
      <c r="W261" s="86"/>
      <c r="X261" s="86"/>
      <c r="Y261" s="86"/>
      <c r="Z261" s="132"/>
      <c r="AA261" s="132"/>
      <c r="AB261" s="133"/>
      <c r="AC261" s="133"/>
      <c r="AD261" s="86"/>
    </row>
    <row r="262" spans="1:30" ht="21">
      <c r="A262" s="140">
        <f>A261+1</f>
        <v>45103</v>
      </c>
      <c r="B262" s="163" t="str">
        <f t="shared" ref="B262:B274" si="87">TEXT(A262,"dddd")</f>
        <v>Monday</v>
      </c>
      <c r="C262" s="207"/>
      <c r="D262" s="203"/>
      <c r="E262" s="203">
        <f>IF($A$6=1,IFERROR(VLOOKUP(A262,'Data Table'!A:B,2,0),0),0)</f>
        <v>0</v>
      </c>
      <c r="F262" s="204"/>
      <c r="G262" s="204"/>
      <c r="H262" s="204"/>
      <c r="I262" s="204"/>
      <c r="J262" s="204"/>
      <c r="K262" s="206"/>
      <c r="L262" s="139">
        <f t="shared" si="85"/>
        <v>0</v>
      </c>
      <c r="M262" s="200">
        <f t="shared" si="86"/>
        <v>0</v>
      </c>
      <c r="N262" s="119"/>
      <c r="O262" s="119"/>
      <c r="P262" s="119"/>
      <c r="Q262" s="13"/>
      <c r="R262" s="13"/>
      <c r="S262" s="13"/>
      <c r="T262" s="13"/>
      <c r="U262" s="13"/>
      <c r="V262" s="13"/>
      <c r="W262" s="86"/>
      <c r="X262" s="86"/>
      <c r="Y262" s="86"/>
      <c r="Z262" s="132"/>
      <c r="AA262" s="132"/>
      <c r="AB262" s="133"/>
      <c r="AC262" s="133"/>
      <c r="AD262" s="86"/>
    </row>
    <row r="263" spans="1:30" ht="21">
      <c r="A263" s="140">
        <f t="shared" ref="A263:A274" si="88">A262+1</f>
        <v>45104</v>
      </c>
      <c r="B263" s="163" t="str">
        <f t="shared" si="87"/>
        <v>Tuesday</v>
      </c>
      <c r="C263" s="207"/>
      <c r="D263" s="203"/>
      <c r="E263" s="203">
        <f>IF($A$6=1,IFERROR(VLOOKUP(A263,'Data Table'!A:B,2,0),0),0)</f>
        <v>0</v>
      </c>
      <c r="F263" s="204"/>
      <c r="G263" s="204"/>
      <c r="H263" s="204"/>
      <c r="I263" s="204"/>
      <c r="J263" s="204"/>
      <c r="K263" s="206"/>
      <c r="L263" s="139">
        <f t="shared" si="85"/>
        <v>0</v>
      </c>
      <c r="M263" s="200">
        <f t="shared" si="86"/>
        <v>0</v>
      </c>
      <c r="N263" s="119"/>
      <c r="O263" s="119"/>
      <c r="P263" s="119"/>
      <c r="Q263" s="13"/>
      <c r="R263" s="13"/>
      <c r="S263" s="13"/>
      <c r="T263" s="13"/>
      <c r="U263" s="13"/>
      <c r="V263" s="13"/>
      <c r="W263" s="86"/>
      <c r="X263" s="86"/>
      <c r="Y263" s="86"/>
      <c r="Z263" s="132"/>
      <c r="AA263" s="132"/>
      <c r="AB263" s="133"/>
      <c r="AC263" s="133"/>
      <c r="AD263" s="86"/>
    </row>
    <row r="264" spans="1:30" ht="21">
      <c r="A264" s="140">
        <f t="shared" si="88"/>
        <v>45105</v>
      </c>
      <c r="B264" s="163" t="str">
        <f t="shared" si="87"/>
        <v>Wednesday</v>
      </c>
      <c r="C264" s="207"/>
      <c r="D264" s="203"/>
      <c r="E264" s="203">
        <f>IF($A$6=1,IFERROR(VLOOKUP(A264,'Data Table'!A:B,2,0),0),0)</f>
        <v>0</v>
      </c>
      <c r="F264" s="203"/>
      <c r="G264" s="203"/>
      <c r="H264" s="203"/>
      <c r="I264" s="203"/>
      <c r="J264" s="203"/>
      <c r="K264" s="206"/>
      <c r="L264" s="139">
        <f t="shared" si="85"/>
        <v>0</v>
      </c>
      <c r="M264" s="200">
        <f t="shared" si="86"/>
        <v>0</v>
      </c>
      <c r="N264" s="119"/>
      <c r="O264" s="119"/>
      <c r="P264" s="119"/>
      <c r="Q264" s="13"/>
      <c r="R264" s="13"/>
      <c r="S264" s="13"/>
      <c r="T264" s="13"/>
      <c r="U264" s="13"/>
      <c r="V264" s="13"/>
      <c r="W264" s="86"/>
      <c r="X264" s="86"/>
      <c r="Y264" s="86"/>
      <c r="Z264" s="132"/>
      <c r="AA264" s="132"/>
      <c r="AB264" s="133"/>
      <c r="AC264" s="133"/>
      <c r="AD264" s="86"/>
    </row>
    <row r="265" spans="1:30" ht="21">
      <c r="A265" s="140">
        <f t="shared" si="88"/>
        <v>45106</v>
      </c>
      <c r="B265" s="164" t="str">
        <f t="shared" si="87"/>
        <v>Thursday</v>
      </c>
      <c r="C265" s="207"/>
      <c r="D265" s="203"/>
      <c r="E265" s="203">
        <f>IF($A$6=1,IFERROR(VLOOKUP(A265,'Data Table'!A:B,2,0),0),0)</f>
        <v>0</v>
      </c>
      <c r="F265" s="203"/>
      <c r="G265" s="203"/>
      <c r="H265" s="203"/>
      <c r="I265" s="203"/>
      <c r="J265" s="203"/>
      <c r="K265" s="206"/>
      <c r="L265" s="139">
        <f t="shared" si="85"/>
        <v>0</v>
      </c>
      <c r="M265" s="200">
        <f t="shared" si="86"/>
        <v>0</v>
      </c>
      <c r="N265" s="119"/>
      <c r="O265" s="119"/>
      <c r="P265" s="119"/>
      <c r="Q265" s="13"/>
      <c r="R265" s="13"/>
      <c r="S265" s="13"/>
      <c r="T265" s="13"/>
      <c r="U265" s="13"/>
      <c r="V265" s="13"/>
      <c r="W265" s="86"/>
      <c r="X265" s="86"/>
      <c r="Y265" s="86"/>
      <c r="Z265" s="132"/>
      <c r="AA265" s="132"/>
      <c r="AB265" s="133"/>
      <c r="AC265" s="133"/>
      <c r="AD265" s="86"/>
    </row>
    <row r="266" spans="1:30" ht="21">
      <c r="A266" s="140">
        <f t="shared" si="88"/>
        <v>45107</v>
      </c>
      <c r="B266" s="164" t="str">
        <f t="shared" si="87"/>
        <v>Friday</v>
      </c>
      <c r="C266" s="207"/>
      <c r="D266" s="203"/>
      <c r="E266" s="203">
        <f>IF($A$6=1,IFERROR(VLOOKUP(A266,'Data Table'!A:B,2,0),0),0)</f>
        <v>0</v>
      </c>
      <c r="F266" s="203"/>
      <c r="G266" s="203"/>
      <c r="H266" s="203"/>
      <c r="I266" s="203"/>
      <c r="J266" s="203"/>
      <c r="K266" s="206"/>
      <c r="L266" s="139">
        <f t="shared" si="85"/>
        <v>0</v>
      </c>
      <c r="M266" s="200">
        <f t="shared" si="86"/>
        <v>0</v>
      </c>
      <c r="N266" s="119"/>
      <c r="O266" s="119"/>
      <c r="P266" s="119"/>
      <c r="Q266" s="13"/>
      <c r="R266" s="13"/>
      <c r="S266" s="13"/>
      <c r="T266" s="13"/>
      <c r="U266" s="13"/>
      <c r="V266" s="13"/>
      <c r="W266" s="86"/>
      <c r="X266" s="86"/>
      <c r="Y266" s="86"/>
      <c r="Z266" s="132"/>
      <c r="AA266" s="132"/>
      <c r="AB266" s="133"/>
      <c r="AC266" s="133"/>
      <c r="AD266" s="86"/>
    </row>
    <row r="267" spans="1:30" ht="21">
      <c r="A267" s="140">
        <f t="shared" si="88"/>
        <v>45108</v>
      </c>
      <c r="B267" s="164" t="str">
        <f t="shared" si="87"/>
        <v>Saturday</v>
      </c>
      <c r="C267" s="252"/>
      <c r="D267" s="247"/>
      <c r="E267" s="247">
        <f>IF($A$6=1,IFERROR(VLOOKUP(A267,'Data Table'!A:B,2,0),0),0)</f>
        <v>0</v>
      </c>
      <c r="F267" s="247"/>
      <c r="G267" s="247"/>
      <c r="H267" s="247"/>
      <c r="I267" s="247"/>
      <c r="J267" s="247"/>
      <c r="K267" s="249"/>
      <c r="L267" s="139">
        <f t="shared" si="85"/>
        <v>0</v>
      </c>
      <c r="M267" s="200">
        <f t="shared" si="86"/>
        <v>0</v>
      </c>
      <c r="N267" s="119"/>
      <c r="O267" s="119"/>
      <c r="P267" s="119"/>
      <c r="Q267" s="13"/>
      <c r="R267" s="13"/>
      <c r="S267" s="13"/>
      <c r="T267" s="13"/>
      <c r="U267" s="13"/>
      <c r="V267" s="13"/>
      <c r="W267" s="86"/>
      <c r="X267" s="86"/>
      <c r="Y267" s="86"/>
      <c r="Z267" s="132"/>
      <c r="AA267" s="132"/>
      <c r="AB267" s="133"/>
      <c r="AC267" s="133"/>
      <c r="AD267" s="86"/>
    </row>
    <row r="268" spans="1:30" ht="21">
      <c r="A268" s="140">
        <f t="shared" si="88"/>
        <v>45109</v>
      </c>
      <c r="B268" s="164" t="str">
        <f t="shared" si="87"/>
        <v>Sunday</v>
      </c>
      <c r="C268" s="252"/>
      <c r="D268" s="247"/>
      <c r="E268" s="247">
        <f>IF($A$6=1,IFERROR(VLOOKUP(A268,'Data Table'!A:B,2,0),0),0)</f>
        <v>0</v>
      </c>
      <c r="F268" s="247"/>
      <c r="G268" s="247"/>
      <c r="H268" s="247"/>
      <c r="I268" s="247"/>
      <c r="J268" s="247"/>
      <c r="K268" s="249"/>
      <c r="L268" s="139">
        <f t="shared" si="85"/>
        <v>0</v>
      </c>
      <c r="M268" s="200">
        <f t="shared" si="86"/>
        <v>0</v>
      </c>
      <c r="N268" s="119"/>
      <c r="O268" s="119"/>
      <c r="P268" s="119"/>
      <c r="Q268" s="13"/>
      <c r="R268" s="13"/>
      <c r="S268" s="13"/>
      <c r="T268" s="13"/>
      <c r="U268" s="13"/>
      <c r="V268" s="13"/>
      <c r="W268" s="86"/>
      <c r="X268" s="86"/>
      <c r="Y268" s="86"/>
      <c r="Z268" s="132"/>
      <c r="AA268" s="132"/>
      <c r="AB268" s="133"/>
      <c r="AC268" s="133"/>
      <c r="AD268" s="86"/>
    </row>
    <row r="269" spans="1:30" ht="21">
      <c r="A269" s="140">
        <f t="shared" si="88"/>
        <v>45110</v>
      </c>
      <c r="B269" s="118" t="str">
        <f t="shared" si="87"/>
        <v>Monday</v>
      </c>
      <c r="C269" s="207"/>
      <c r="D269" s="203"/>
      <c r="E269" s="203">
        <v>0</v>
      </c>
      <c r="F269" s="203"/>
      <c r="G269" s="203"/>
      <c r="H269" s="203"/>
      <c r="I269" s="203"/>
      <c r="J269" s="203"/>
      <c r="K269" s="206"/>
      <c r="L269" s="139">
        <f t="shared" si="85"/>
        <v>0</v>
      </c>
      <c r="M269" s="200">
        <f t="shared" si="86"/>
        <v>0</v>
      </c>
      <c r="N269" s="119"/>
      <c r="O269" s="119"/>
      <c r="P269" s="119"/>
      <c r="Q269" s="13"/>
      <c r="R269" s="13"/>
      <c r="S269" s="13"/>
      <c r="T269" s="13"/>
      <c r="U269" s="13"/>
      <c r="V269" s="13"/>
      <c r="W269" s="86"/>
      <c r="X269" s="86"/>
      <c r="Y269" s="86"/>
      <c r="Z269" s="132"/>
      <c r="AA269" s="132"/>
      <c r="AB269" s="133"/>
      <c r="AC269" s="133"/>
      <c r="AD269" s="86"/>
    </row>
    <row r="270" spans="1:30" ht="21">
      <c r="A270" s="140">
        <f t="shared" si="88"/>
        <v>45111</v>
      </c>
      <c r="B270" s="118" t="str">
        <f t="shared" si="87"/>
        <v>Tuesday</v>
      </c>
      <c r="C270" s="207"/>
      <c r="D270" s="203"/>
      <c r="E270" s="203">
        <f>IF($A$6=1,IFERROR(VLOOKUP(A270,'Data Table'!A:B,2,0),0),0)</f>
        <v>8</v>
      </c>
      <c r="F270" s="203"/>
      <c r="G270" s="203"/>
      <c r="H270" s="203"/>
      <c r="I270" s="203"/>
      <c r="J270" s="203"/>
      <c r="K270" s="206"/>
      <c r="L270" s="139">
        <f t="shared" si="85"/>
        <v>8</v>
      </c>
      <c r="M270" s="200">
        <f t="shared" si="86"/>
        <v>0</v>
      </c>
      <c r="N270" s="119"/>
      <c r="O270" s="119"/>
      <c r="P270" s="119"/>
      <c r="Q270" s="13"/>
      <c r="R270" s="13"/>
      <c r="S270" s="13"/>
      <c r="T270" s="13"/>
      <c r="U270" s="13"/>
      <c r="V270" s="13"/>
      <c r="W270" s="86"/>
      <c r="X270" s="86"/>
      <c r="Y270" s="86"/>
      <c r="Z270" s="132"/>
      <c r="AA270" s="132"/>
      <c r="AB270" s="133"/>
      <c r="AC270" s="133"/>
      <c r="AD270" s="86"/>
    </row>
    <row r="271" spans="1:30" ht="21">
      <c r="A271" s="140">
        <f t="shared" si="88"/>
        <v>45112</v>
      </c>
      <c r="B271" s="118" t="str">
        <f t="shared" si="87"/>
        <v>Wednesday</v>
      </c>
      <c r="C271" s="207"/>
      <c r="D271" s="203"/>
      <c r="E271" s="203">
        <f>IF($A$6=1,IFERROR(VLOOKUP(A271,'Data Table'!A:B,2,0),0),0)</f>
        <v>0</v>
      </c>
      <c r="F271" s="203"/>
      <c r="G271" s="203"/>
      <c r="H271" s="203"/>
      <c r="I271" s="203"/>
      <c r="J271" s="203"/>
      <c r="K271" s="206"/>
      <c r="L271" s="139">
        <f t="shared" si="85"/>
        <v>0</v>
      </c>
      <c r="M271" s="200">
        <f t="shared" si="86"/>
        <v>0</v>
      </c>
      <c r="N271" s="119"/>
      <c r="O271" s="119"/>
      <c r="P271" s="119"/>
      <c r="Q271" s="13"/>
      <c r="R271" s="13"/>
      <c r="S271" s="13"/>
      <c r="T271" s="13"/>
      <c r="U271" s="13"/>
      <c r="V271" s="13"/>
      <c r="W271" s="86"/>
      <c r="X271" s="86"/>
      <c r="Y271" s="86"/>
      <c r="Z271" s="132"/>
      <c r="AA271" s="132"/>
      <c r="AB271" s="133"/>
      <c r="AC271" s="133"/>
      <c r="AD271" s="86"/>
    </row>
    <row r="272" spans="1:30" ht="21">
      <c r="A272" s="140">
        <f t="shared" si="88"/>
        <v>45113</v>
      </c>
      <c r="B272" s="118" t="str">
        <f t="shared" si="87"/>
        <v>Thursday</v>
      </c>
      <c r="C272" s="207"/>
      <c r="D272" s="203"/>
      <c r="E272" s="203">
        <f>IF($A$6=1,IFERROR(VLOOKUP(A272,'Data Table'!A:B,2,0),0),0)</f>
        <v>0</v>
      </c>
      <c r="F272" s="203"/>
      <c r="G272" s="203"/>
      <c r="H272" s="203"/>
      <c r="I272" s="203"/>
      <c r="J272" s="203"/>
      <c r="K272" s="206"/>
      <c r="L272" s="139">
        <f t="shared" si="85"/>
        <v>0</v>
      </c>
      <c r="M272" s="200">
        <f t="shared" si="86"/>
        <v>0</v>
      </c>
      <c r="N272" s="119"/>
      <c r="O272" s="119"/>
      <c r="P272" s="119"/>
      <c r="Q272" s="13"/>
      <c r="R272" s="13"/>
      <c r="S272" s="13"/>
      <c r="T272" s="13"/>
      <c r="U272" s="13"/>
      <c r="V272" s="13"/>
      <c r="W272" s="86"/>
      <c r="X272" s="86"/>
      <c r="Y272" s="86"/>
      <c r="Z272" s="132"/>
      <c r="AA272" s="132"/>
      <c r="AB272" s="133"/>
      <c r="AC272" s="133"/>
      <c r="AD272" s="86"/>
    </row>
    <row r="273" spans="1:30" ht="21">
      <c r="A273" s="140">
        <f t="shared" si="88"/>
        <v>45114</v>
      </c>
      <c r="B273" s="118" t="str">
        <f t="shared" si="87"/>
        <v>Friday</v>
      </c>
      <c r="C273" s="207"/>
      <c r="D273" s="203"/>
      <c r="E273" s="203">
        <f>IF($A$6=1,IFERROR(VLOOKUP(A273,'Data Table'!A:B,2,0),0),0)</f>
        <v>0</v>
      </c>
      <c r="F273" s="203"/>
      <c r="G273" s="203"/>
      <c r="H273" s="203"/>
      <c r="I273" s="203"/>
      <c r="J273" s="203"/>
      <c r="K273" s="206"/>
      <c r="L273" s="139">
        <f t="shared" si="85"/>
        <v>0</v>
      </c>
      <c r="M273" s="200">
        <f t="shared" si="86"/>
        <v>0</v>
      </c>
      <c r="N273" s="118"/>
      <c r="O273" s="118"/>
      <c r="P273" s="119"/>
      <c r="Q273" s="13"/>
      <c r="R273" s="13"/>
      <c r="S273" s="13"/>
      <c r="T273" s="13"/>
      <c r="U273" s="13"/>
      <c r="V273" s="13"/>
      <c r="W273" s="86"/>
      <c r="X273" s="86"/>
      <c r="Y273" s="86"/>
      <c r="Z273" s="132"/>
      <c r="AA273" s="132"/>
      <c r="AB273" s="133"/>
      <c r="AC273" s="133"/>
      <c r="AD273" s="86"/>
    </row>
    <row r="274" spans="1:30" ht="21.75" thickBot="1">
      <c r="A274" s="140">
        <f t="shared" si="88"/>
        <v>45115</v>
      </c>
      <c r="B274" s="118" t="str">
        <f t="shared" si="87"/>
        <v>Saturday</v>
      </c>
      <c r="C274" s="252"/>
      <c r="D274" s="247"/>
      <c r="E274" s="247">
        <f>IF($A$6=1,IFERROR(VLOOKUP(A274,'Data Table'!A:B,2,0),0),0)</f>
        <v>0</v>
      </c>
      <c r="F274" s="247"/>
      <c r="G274" s="247"/>
      <c r="H274" s="247"/>
      <c r="I274" s="247"/>
      <c r="J274" s="247"/>
      <c r="K274" s="249"/>
      <c r="L274" s="139">
        <f t="shared" si="85"/>
        <v>0</v>
      </c>
      <c r="M274" s="200">
        <f t="shared" si="86"/>
        <v>0</v>
      </c>
      <c r="N274" s="118"/>
      <c r="O274" s="118"/>
      <c r="P274" s="119"/>
      <c r="Q274" s="13"/>
      <c r="R274" s="13"/>
      <c r="S274" s="13"/>
      <c r="T274" s="13"/>
      <c r="U274" s="13"/>
      <c r="V274" s="13"/>
      <c r="W274" s="86"/>
      <c r="X274" s="86"/>
      <c r="Y274" s="86"/>
      <c r="Z274" s="132"/>
      <c r="AA274" s="132"/>
      <c r="AB274" s="133"/>
      <c r="AC274" s="133"/>
      <c r="AD274" s="86"/>
    </row>
    <row r="275" spans="1:30" ht="24" customHeight="1">
      <c r="A275" s="145" t="s">
        <v>140</v>
      </c>
      <c r="B275" s="149" t="s">
        <v>141</v>
      </c>
      <c r="C275" s="147">
        <f>SUM(C261:C274)</f>
        <v>0</v>
      </c>
      <c r="D275" s="131">
        <f t="shared" ref="D275:K275" si="89">SUM(D261:D274)</f>
        <v>0</v>
      </c>
      <c r="E275" s="131">
        <f t="shared" si="89"/>
        <v>8</v>
      </c>
      <c r="F275" s="131">
        <f t="shared" si="89"/>
        <v>0</v>
      </c>
      <c r="G275" s="131">
        <f t="shared" si="89"/>
        <v>0</v>
      </c>
      <c r="H275" s="131">
        <f t="shared" si="89"/>
        <v>0</v>
      </c>
      <c r="I275" s="131">
        <f t="shared" si="89"/>
        <v>0</v>
      </c>
      <c r="J275" s="131">
        <f t="shared" si="89"/>
        <v>0</v>
      </c>
      <c r="K275" s="148">
        <f t="shared" si="89"/>
        <v>0</v>
      </c>
      <c r="L275" s="149">
        <f>SUM(L261:L274)-K275</f>
        <v>8</v>
      </c>
      <c r="M275" s="200">
        <f>IF(L275&gt;80,"ERROR",0)</f>
        <v>0</v>
      </c>
      <c r="N275" s="118"/>
      <c r="O275" s="118"/>
      <c r="P275" s="119"/>
      <c r="Q275" s="13"/>
      <c r="R275" s="13"/>
      <c r="S275" s="13"/>
      <c r="T275" s="13"/>
      <c r="U275" s="13"/>
      <c r="V275" s="13"/>
      <c r="W275" s="86"/>
      <c r="X275" s="86"/>
      <c r="Y275" s="86"/>
      <c r="Z275" s="132"/>
      <c r="AA275" s="132"/>
      <c r="AB275" s="133"/>
      <c r="AC275" s="133"/>
      <c r="AD275" s="86"/>
    </row>
    <row r="276" spans="1:30" ht="21.75" thickBot="1">
      <c r="A276" s="145"/>
      <c r="B276" s="146" t="s">
        <v>144</v>
      </c>
      <c r="C276" s="181">
        <f>$C$24</f>
        <v>0</v>
      </c>
      <c r="D276" s="182">
        <f>$D$24</f>
        <v>0</v>
      </c>
      <c r="E276" s="150"/>
      <c r="F276" s="150"/>
      <c r="G276" s="150"/>
      <c r="H276" s="150"/>
      <c r="I276" s="150"/>
      <c r="J276" s="150"/>
      <c r="K276" s="151"/>
      <c r="L276" s="152"/>
      <c r="M276" s="200"/>
      <c r="N276" s="118"/>
      <c r="O276" s="118"/>
      <c r="P276" s="119"/>
      <c r="Q276" s="13"/>
      <c r="R276" s="13"/>
      <c r="S276" s="13"/>
      <c r="T276" s="13"/>
      <c r="U276" s="13"/>
      <c r="V276" s="13"/>
      <c r="W276" s="86"/>
      <c r="X276" s="86"/>
      <c r="Y276" s="86"/>
      <c r="Z276" s="132"/>
      <c r="AA276" s="132"/>
      <c r="AB276" s="133"/>
      <c r="AC276" s="133"/>
      <c r="AD276" s="86"/>
    </row>
    <row r="277" spans="1:30" ht="21.75" thickBot="1">
      <c r="A277" s="153">
        <f>B260</f>
        <v>14</v>
      </c>
      <c r="B277" s="154" t="s">
        <v>143</v>
      </c>
      <c r="C277" s="187">
        <f>C259-C275+(L275*C276)</f>
        <v>0</v>
      </c>
      <c r="D277" s="187">
        <f>D259-D275+(L275*D276)</f>
        <v>0</v>
      </c>
      <c r="E277" s="188"/>
      <c r="F277" s="189">
        <f t="shared" ref="F277:I277" si="90">F259-F275</f>
        <v>0</v>
      </c>
      <c r="G277" s="189">
        <f t="shared" si="90"/>
        <v>0</v>
      </c>
      <c r="H277" s="190">
        <f t="shared" si="90"/>
        <v>0</v>
      </c>
      <c r="I277" s="190" t="e">
        <f t="shared" si="90"/>
        <v>#N/A</v>
      </c>
      <c r="J277" s="190"/>
      <c r="K277" s="191"/>
      <c r="L277" s="192"/>
      <c r="M277" s="201"/>
      <c r="N277" s="118"/>
      <c r="O277" s="118"/>
      <c r="P277" s="119"/>
      <c r="Q277" s="13"/>
      <c r="R277" s="13"/>
      <c r="S277" s="13"/>
      <c r="T277" s="13"/>
      <c r="U277" s="13"/>
      <c r="V277" s="13"/>
      <c r="W277" s="86"/>
      <c r="X277" s="86"/>
      <c r="Y277" s="86"/>
      <c r="Z277" s="132"/>
      <c r="AA277" s="132"/>
      <c r="AB277" s="133"/>
      <c r="AC277" s="133"/>
      <c r="AD277" s="86"/>
    </row>
    <row r="278" spans="1:30" ht="21">
      <c r="A278" s="119"/>
      <c r="B278" s="119"/>
      <c r="C278" s="167"/>
      <c r="D278" s="167"/>
      <c r="E278" s="167"/>
      <c r="F278" s="167"/>
      <c r="G278" s="167"/>
      <c r="H278" s="167"/>
      <c r="I278" s="167"/>
      <c r="J278" s="167"/>
      <c r="K278" s="167"/>
      <c r="L278" s="119"/>
      <c r="M278" s="119"/>
      <c r="N278" s="119"/>
      <c r="O278" s="119"/>
      <c r="P278" s="119"/>
      <c r="Q278" s="13"/>
      <c r="R278" s="13"/>
      <c r="S278" s="13"/>
      <c r="T278" s="13"/>
      <c r="U278" s="13"/>
      <c r="V278" s="13"/>
      <c r="W278" s="86"/>
      <c r="X278" s="86"/>
      <c r="Y278" s="86"/>
      <c r="Z278" s="86"/>
      <c r="AA278" s="86"/>
      <c r="AB278" s="86"/>
      <c r="AC278" s="86"/>
      <c r="AD278" s="86"/>
    </row>
    <row r="279" spans="1:30" ht="21">
      <c r="A279" s="119"/>
      <c r="B279" s="119"/>
      <c r="C279" s="167"/>
      <c r="D279" s="167"/>
      <c r="E279" s="167"/>
      <c r="F279" s="167"/>
      <c r="G279" s="167"/>
      <c r="H279" s="167"/>
      <c r="I279" s="167"/>
      <c r="J279" s="167"/>
      <c r="K279" s="167"/>
      <c r="L279" s="119"/>
      <c r="M279" s="119"/>
      <c r="N279" s="119"/>
      <c r="O279" s="119"/>
      <c r="P279" s="119"/>
      <c r="Q279" s="13"/>
      <c r="R279" s="13"/>
      <c r="S279" s="13"/>
      <c r="T279" s="13"/>
      <c r="U279" s="13"/>
      <c r="V279" s="13"/>
      <c r="W279" s="86"/>
      <c r="X279" s="86"/>
      <c r="Y279" s="86"/>
      <c r="Z279" s="86"/>
      <c r="AA279" s="86"/>
      <c r="AB279" s="86"/>
      <c r="AC279" s="86"/>
      <c r="AD279" s="86"/>
    </row>
    <row r="280" spans="1:30" ht="21">
      <c r="A280" s="119"/>
      <c r="B280" s="119"/>
      <c r="C280" s="167"/>
      <c r="D280" s="167"/>
      <c r="E280" s="167"/>
      <c r="F280" s="167"/>
      <c r="G280" s="167"/>
      <c r="H280" s="167"/>
      <c r="I280" s="167"/>
      <c r="J280" s="167"/>
      <c r="K280" s="167"/>
      <c r="L280" s="119"/>
      <c r="M280" s="119"/>
      <c r="N280" s="119"/>
      <c r="O280" s="119"/>
      <c r="P280" s="119"/>
      <c r="Q280" s="13"/>
      <c r="R280" s="13"/>
      <c r="S280" s="13"/>
      <c r="T280" s="13"/>
      <c r="U280" s="13"/>
      <c r="V280" s="13"/>
      <c r="W280" s="86"/>
      <c r="X280" s="86"/>
      <c r="Y280" s="86"/>
      <c r="Z280" s="86"/>
      <c r="AA280" s="86"/>
      <c r="AB280" s="86"/>
      <c r="AC280" s="86"/>
      <c r="AD280" s="86"/>
    </row>
    <row r="281" spans="1:30" ht="21">
      <c r="A281" s="119"/>
      <c r="B281" s="119"/>
      <c r="C281" s="167"/>
      <c r="D281" s="167"/>
      <c r="E281" s="167"/>
      <c r="F281" s="167"/>
      <c r="G281" s="167"/>
      <c r="H281" s="167"/>
      <c r="I281" s="167"/>
      <c r="J281" s="167"/>
      <c r="K281" s="167"/>
      <c r="L281" s="119"/>
      <c r="M281" s="119"/>
      <c r="N281" s="119"/>
      <c r="O281" s="119"/>
      <c r="P281" s="119"/>
      <c r="Q281" s="13"/>
      <c r="R281" s="13"/>
      <c r="S281" s="13"/>
      <c r="T281" s="13"/>
      <c r="U281" s="13"/>
      <c r="V281" s="13"/>
      <c r="W281" s="86"/>
      <c r="X281" s="86"/>
      <c r="Y281" s="86"/>
      <c r="Z281" s="86"/>
      <c r="AA281" s="86"/>
      <c r="AB281" s="86"/>
      <c r="AC281" s="86"/>
      <c r="AD281" s="86"/>
    </row>
    <row r="282" spans="1:30" ht="21">
      <c r="A282" s="119"/>
      <c r="B282" s="119"/>
      <c r="C282" s="167"/>
      <c r="D282" s="167"/>
      <c r="E282" s="167"/>
      <c r="F282" s="167"/>
      <c r="G282" s="167"/>
      <c r="H282" s="167"/>
      <c r="I282" s="167"/>
      <c r="J282" s="167"/>
      <c r="K282" s="167"/>
      <c r="L282" s="119"/>
      <c r="M282" s="119"/>
      <c r="N282" s="119"/>
      <c r="O282" s="119"/>
      <c r="P282" s="119"/>
      <c r="Q282" s="13"/>
      <c r="R282" s="13"/>
      <c r="S282" s="13"/>
      <c r="T282" s="13"/>
      <c r="U282" s="13"/>
      <c r="V282" s="13"/>
      <c r="W282" s="86"/>
      <c r="X282" s="86"/>
      <c r="Y282" s="86"/>
      <c r="Z282" s="86"/>
      <c r="AA282" s="86"/>
      <c r="AB282" s="86"/>
      <c r="AC282" s="86"/>
      <c r="AD282" s="86"/>
    </row>
    <row r="283" spans="1:30" ht="21">
      <c r="A283" s="119"/>
      <c r="B283" s="119"/>
      <c r="C283" s="119"/>
      <c r="D283" s="119"/>
      <c r="E283" s="119"/>
      <c r="F283" s="119"/>
      <c r="G283" s="119"/>
      <c r="H283" s="119"/>
      <c r="I283" s="119"/>
      <c r="J283" s="119"/>
      <c r="K283" s="119"/>
      <c r="L283" s="119"/>
      <c r="M283" s="119"/>
      <c r="N283" s="119"/>
      <c r="O283" s="119"/>
      <c r="P283" s="119"/>
      <c r="Q283" s="13"/>
      <c r="R283" s="13"/>
      <c r="S283" s="13"/>
      <c r="T283" s="13"/>
      <c r="U283" s="13"/>
      <c r="V283" s="13"/>
      <c r="W283" s="86"/>
      <c r="X283" s="86"/>
      <c r="Y283" s="86"/>
      <c r="Z283" s="86"/>
      <c r="AA283" s="86"/>
      <c r="AB283" s="86"/>
      <c r="AC283" s="86"/>
      <c r="AD283" s="86"/>
    </row>
    <row r="284" spans="1:30" ht="21.75" thickBot="1">
      <c r="A284" s="119"/>
      <c r="B284" s="119"/>
      <c r="C284" s="119"/>
      <c r="D284" s="119"/>
      <c r="E284" s="119"/>
      <c r="F284" s="119"/>
      <c r="G284" s="119"/>
      <c r="H284" s="119"/>
      <c r="I284" s="119"/>
      <c r="J284" s="119"/>
      <c r="K284" s="119"/>
      <c r="L284" s="119"/>
      <c r="M284" s="119"/>
      <c r="N284" s="119"/>
      <c r="O284" s="119"/>
      <c r="P284" s="119"/>
      <c r="Q284" s="13"/>
      <c r="R284" s="13"/>
      <c r="S284" s="13"/>
      <c r="T284" s="13"/>
      <c r="U284" s="13"/>
      <c r="V284" s="13"/>
      <c r="W284" s="86"/>
      <c r="X284" s="86"/>
      <c r="Y284" s="86"/>
      <c r="Z284" s="86"/>
      <c r="AA284" s="86"/>
      <c r="AB284" s="86"/>
      <c r="AC284" s="86"/>
      <c r="AD284" s="86"/>
    </row>
    <row r="285" spans="1:30" ht="21.75" thickBot="1">
      <c r="A285" s="169" t="s">
        <v>145</v>
      </c>
      <c r="B285" s="170"/>
      <c r="C285" s="170">
        <f>C277</f>
        <v>0</v>
      </c>
      <c r="D285" s="170">
        <f t="shared" ref="D285:O285" si="91">D277</f>
        <v>0</v>
      </c>
      <c r="E285" s="277">
        <f>E277</f>
        <v>0</v>
      </c>
      <c r="F285" s="170">
        <f t="shared" si="91"/>
        <v>0</v>
      </c>
      <c r="G285" s="170">
        <f t="shared" si="91"/>
        <v>0</v>
      </c>
      <c r="H285" s="170">
        <f t="shared" si="91"/>
        <v>0</v>
      </c>
      <c r="I285" s="170" t="e">
        <f t="shared" si="91"/>
        <v>#N/A</v>
      </c>
      <c r="J285" s="170">
        <f t="shared" si="91"/>
        <v>0</v>
      </c>
      <c r="K285" s="170">
        <f t="shared" si="91"/>
        <v>0</v>
      </c>
      <c r="L285" s="170">
        <f>L277</f>
        <v>0</v>
      </c>
      <c r="M285" s="171">
        <f t="shared" si="91"/>
        <v>0</v>
      </c>
      <c r="N285" s="118">
        <f t="shared" si="91"/>
        <v>0</v>
      </c>
      <c r="O285" s="118">
        <f t="shared" si="91"/>
        <v>0</v>
      </c>
      <c r="P285" s="119"/>
      <c r="Q285" s="13"/>
      <c r="R285" s="13"/>
      <c r="S285" s="13"/>
      <c r="T285" s="13"/>
      <c r="U285" s="13"/>
      <c r="V285" s="13"/>
      <c r="W285" s="86"/>
      <c r="X285" s="86"/>
      <c r="Y285" s="86"/>
      <c r="Z285" s="86"/>
      <c r="AA285" s="86"/>
      <c r="AB285" s="86"/>
      <c r="AC285" s="86"/>
      <c r="AD285" s="86"/>
    </row>
    <row r="286" spans="1:30" ht="21">
      <c r="A286" s="119"/>
      <c r="B286" s="119"/>
      <c r="C286" s="119"/>
      <c r="D286" s="119"/>
      <c r="E286" s="119"/>
      <c r="F286" s="119"/>
      <c r="G286" s="119"/>
      <c r="H286" s="119"/>
      <c r="I286" s="119"/>
      <c r="J286" s="119"/>
      <c r="K286" s="119"/>
      <c r="L286" s="119"/>
      <c r="M286" s="119"/>
      <c r="N286" s="119"/>
      <c r="O286" s="119"/>
      <c r="P286" s="119"/>
      <c r="Q286" s="13"/>
      <c r="R286" s="13"/>
      <c r="S286" s="13"/>
      <c r="T286" s="13"/>
      <c r="U286" s="13"/>
      <c r="V286" s="13"/>
      <c r="W286" s="86"/>
      <c r="X286" s="86"/>
      <c r="Y286" s="86"/>
      <c r="Z286" s="86"/>
      <c r="AA286" s="86"/>
      <c r="AB286" s="86"/>
      <c r="AC286" s="86"/>
      <c r="AD286" s="86"/>
    </row>
    <row r="287" spans="1:30" ht="21">
      <c r="A287" s="119"/>
      <c r="B287" s="119"/>
      <c r="C287" s="119"/>
      <c r="D287" s="119"/>
      <c r="E287" s="119"/>
      <c r="F287" s="119"/>
      <c r="G287" s="119"/>
      <c r="H287" s="119"/>
      <c r="I287" s="119"/>
      <c r="J287" s="119"/>
      <c r="K287" s="119"/>
      <c r="L287" s="119"/>
      <c r="M287" s="119"/>
      <c r="N287" s="119"/>
      <c r="O287" s="119"/>
      <c r="P287" s="119"/>
      <c r="Q287" s="13"/>
      <c r="R287" s="13"/>
      <c r="S287" s="13"/>
      <c r="T287" s="13"/>
      <c r="U287" s="13"/>
      <c r="V287" s="13"/>
      <c r="W287" s="86"/>
      <c r="X287" s="86"/>
      <c r="Y287" s="86"/>
      <c r="Z287" s="86"/>
      <c r="AA287" s="86"/>
      <c r="AB287" s="86"/>
      <c r="AC287" s="86"/>
      <c r="AD287" s="86"/>
    </row>
    <row r="288" spans="1:30">
      <c r="A288" s="13"/>
      <c r="B288" s="13"/>
      <c r="C288" s="13"/>
      <c r="D288" s="13"/>
      <c r="E288" s="13"/>
      <c r="F288" s="13"/>
      <c r="G288" s="13"/>
      <c r="H288" s="13"/>
      <c r="I288" s="13"/>
      <c r="J288" s="13"/>
      <c r="K288" s="13"/>
      <c r="L288" s="13"/>
      <c r="M288" s="13"/>
      <c r="N288" s="13"/>
      <c r="O288" s="13"/>
      <c r="P288" s="13"/>
      <c r="Q288" s="13"/>
      <c r="R288" s="13"/>
      <c r="S288" s="13"/>
      <c r="T288" s="13"/>
      <c r="U288" s="13"/>
      <c r="V288" s="13"/>
      <c r="W288" s="86"/>
      <c r="X288" s="86"/>
      <c r="Y288" s="86"/>
      <c r="Z288" s="86"/>
      <c r="AA288" s="86"/>
      <c r="AB288" s="86"/>
      <c r="AC288" s="86"/>
      <c r="AD288" s="86"/>
    </row>
    <row r="289" spans="1:30">
      <c r="A289" s="13"/>
      <c r="B289" s="13"/>
      <c r="C289" s="13"/>
      <c r="D289" s="13"/>
      <c r="E289" s="13"/>
      <c r="F289" s="13"/>
      <c r="G289" s="13"/>
      <c r="H289" s="13"/>
      <c r="I289" s="13"/>
      <c r="J289" s="13"/>
      <c r="K289" s="13"/>
      <c r="L289" s="13"/>
      <c r="M289" s="13"/>
      <c r="N289" s="13"/>
      <c r="O289" s="13"/>
      <c r="P289" s="13"/>
      <c r="Q289" s="13"/>
      <c r="R289" s="13"/>
      <c r="S289" s="13"/>
      <c r="T289" s="13"/>
      <c r="U289" s="13"/>
      <c r="V289" s="13"/>
      <c r="W289" s="86"/>
      <c r="X289" s="86"/>
      <c r="Y289" s="86"/>
      <c r="Z289" s="86"/>
      <c r="AA289" s="86"/>
      <c r="AB289" s="86"/>
      <c r="AC289" s="86"/>
      <c r="AD289" s="86"/>
    </row>
    <row r="290" spans="1:30">
      <c r="A290" s="13"/>
      <c r="B290" s="13"/>
      <c r="C290" s="13"/>
      <c r="D290" s="13"/>
      <c r="E290" s="13"/>
      <c r="F290" s="13"/>
      <c r="G290" s="13"/>
      <c r="H290" s="13"/>
      <c r="I290" s="13"/>
      <c r="J290" s="13"/>
      <c r="K290" s="13"/>
      <c r="L290" s="13"/>
      <c r="M290" s="13"/>
      <c r="N290" s="13"/>
      <c r="O290" s="13"/>
      <c r="P290" s="13"/>
      <c r="Q290" s="13"/>
      <c r="R290" s="13"/>
      <c r="S290" s="13"/>
      <c r="T290" s="13"/>
      <c r="U290" s="13"/>
      <c r="V290" s="13"/>
      <c r="W290" s="86"/>
      <c r="X290" s="86"/>
      <c r="Y290" s="86"/>
      <c r="Z290" s="86"/>
      <c r="AA290" s="86"/>
      <c r="AB290" s="86"/>
      <c r="AC290" s="86"/>
      <c r="AD290" s="86"/>
    </row>
    <row r="291" spans="1:30">
      <c r="A291" s="13"/>
      <c r="B291" s="13"/>
      <c r="C291" s="13"/>
      <c r="D291" s="13"/>
      <c r="E291" s="13"/>
      <c r="F291" s="13"/>
      <c r="G291" s="13"/>
      <c r="H291" s="13"/>
      <c r="I291" s="13"/>
      <c r="J291" s="13"/>
      <c r="K291" s="13"/>
      <c r="L291" s="13"/>
      <c r="M291" s="13"/>
      <c r="N291" s="13"/>
      <c r="O291" s="13"/>
      <c r="P291" s="13"/>
      <c r="Q291" s="13"/>
      <c r="R291" s="13"/>
      <c r="S291" s="13"/>
      <c r="T291" s="13"/>
      <c r="U291" s="13"/>
      <c r="V291" s="13"/>
      <c r="W291" s="86"/>
      <c r="X291" s="86"/>
      <c r="Y291" s="86"/>
      <c r="Z291" s="86"/>
      <c r="AA291" s="86"/>
      <c r="AB291" s="86"/>
      <c r="AC291" s="86"/>
      <c r="AD291" s="86"/>
    </row>
    <row r="292" spans="1:30">
      <c r="A292" s="13"/>
      <c r="B292" s="13"/>
      <c r="C292" s="13"/>
      <c r="D292" s="13"/>
      <c r="E292" s="13"/>
      <c r="F292" s="13"/>
      <c r="G292" s="13"/>
      <c r="H292" s="13"/>
      <c r="I292" s="13"/>
      <c r="J292" s="13"/>
      <c r="K292" s="13"/>
      <c r="L292" s="13"/>
      <c r="M292" s="13"/>
      <c r="N292" s="13"/>
      <c r="O292" s="13"/>
      <c r="P292" s="13"/>
      <c r="Q292" s="13"/>
      <c r="R292" s="13"/>
      <c r="S292" s="13"/>
      <c r="T292" s="13"/>
      <c r="U292" s="13"/>
      <c r="V292" s="13"/>
      <c r="W292" s="86"/>
      <c r="X292" s="86"/>
      <c r="Y292" s="86"/>
      <c r="Z292" s="86"/>
      <c r="AA292" s="86"/>
      <c r="AB292" s="86"/>
      <c r="AC292" s="86"/>
      <c r="AD292" s="86"/>
    </row>
    <row r="293" spans="1:30">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row>
    <row r="294" spans="1:30">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row>
    <row r="295" spans="1:30">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row>
    <row r="296" spans="1:30">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row>
    <row r="297" spans="1:30">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row>
    <row r="298" spans="1:30">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row>
    <row r="299" spans="1:30">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row>
    <row r="300" spans="1:30">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row>
    <row r="301" spans="1:30">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row>
    <row r="302" spans="1:30">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row>
    <row r="303" spans="1:30">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row>
    <row r="304" spans="1:30">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row>
    <row r="305" spans="1:28">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row>
    <row r="306" spans="1:28">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row>
    <row r="307" spans="1:28">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row>
    <row r="308" spans="1:28">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row>
    <row r="309" spans="1:28">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row>
    <row r="310" spans="1:28">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row>
    <row r="311" spans="1:28">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row>
    <row r="312" spans="1:28">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row>
    <row r="313" spans="1:28">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row>
    <row r="314" spans="1:28">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row>
    <row r="315" spans="1:28">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row>
    <row r="316" spans="1:28">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row>
    <row r="317" spans="1:28">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row>
    <row r="318" spans="1:28">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row>
    <row r="319" spans="1:28">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row>
    <row r="320" spans="1:28">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row>
    <row r="321" spans="1:28">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row>
    <row r="322" spans="1:28">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row>
    <row r="323" spans="1:28">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row>
    <row r="324" spans="1:28">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row>
    <row r="325" spans="1:28">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row>
    <row r="326" spans="1:28">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row>
    <row r="327" spans="1:28">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row>
    <row r="328" spans="1:28">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row>
    <row r="329" spans="1:28">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row>
    <row r="330" spans="1:28">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row>
    <row r="331" spans="1:28">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row>
    <row r="332" spans="1:28">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row>
    <row r="333" spans="1:28">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row>
    <row r="334" spans="1:28">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row>
    <row r="335" spans="1:28">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row>
    <row r="336" spans="1:28">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row>
    <row r="337" spans="1:28">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row>
    <row r="338" spans="1:28">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row>
    <row r="339" spans="1:28">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row>
    <row r="340" spans="1:28">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row>
    <row r="341" spans="1:28">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row>
    <row r="342" spans="1:28">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row>
    <row r="343" spans="1:28">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row>
    <row r="344" spans="1:28">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row>
    <row r="345" spans="1:28">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row>
    <row r="346" spans="1:28">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row>
    <row r="347" spans="1:28">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row>
    <row r="348" spans="1:28">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row>
    <row r="349" spans="1:28">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row>
    <row r="350" spans="1:28">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row>
    <row r="351" spans="1:28">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row>
    <row r="352" spans="1:28">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row>
    <row r="353" spans="1:28">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row>
    <row r="354" spans="1:28">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row>
    <row r="355" spans="1:28">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row>
    <row r="356" spans="1:28">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row>
    <row r="357" spans="1:28">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row>
    <row r="358" spans="1:28">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row>
    <row r="359" spans="1:28">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row>
    <row r="360" spans="1:28">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row>
    <row r="361" spans="1:28">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row>
    <row r="362" spans="1:28">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row>
    <row r="363" spans="1:28">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row>
    <row r="364" spans="1:28">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row>
    <row r="365" spans="1:28">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row>
    <row r="366" spans="1:28">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row>
    <row r="367" spans="1:28">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row>
    <row r="368" spans="1:28">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row>
    <row r="369" spans="1:28">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row>
    <row r="370" spans="1:28">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row>
    <row r="371" spans="1:28">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row>
    <row r="372" spans="1:28">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row>
    <row r="373" spans="1:28">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row>
    <row r="374" spans="1:28">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row>
    <row r="375" spans="1:28">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row>
    <row r="376" spans="1:28">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row>
    <row r="377" spans="1:28">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row>
    <row r="378" spans="1:28">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row>
    <row r="379" spans="1:28">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row>
    <row r="380" spans="1:28">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row>
    <row r="381" spans="1:28">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row>
    <row r="382" spans="1:28">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row>
    <row r="383" spans="1:28">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row>
    <row r="384" spans="1:28">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row>
    <row r="385" spans="1:28">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row>
    <row r="386" spans="1:28">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row>
    <row r="387" spans="1:28">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row>
    <row r="388" spans="1:28">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row>
    <row r="389" spans="1:28">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row>
    <row r="390" spans="1:28">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row>
    <row r="391" spans="1:28">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row>
    <row r="392" spans="1:28">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row>
  </sheetData>
  <mergeCells count="3">
    <mergeCell ref="M3:M4"/>
    <mergeCell ref="B1:C1"/>
    <mergeCell ref="J1:M1"/>
  </mergeCells>
  <phoneticPr fontId="6" type="noConversion"/>
  <conditionalFormatting sqref="M9:M22">
    <cfRule type="containsText" dxfId="30" priority="42" operator="containsText" text="ERROR">
      <formula>NOT(ISERROR(SEARCH("ERROR",M9)))</formula>
    </cfRule>
  </conditionalFormatting>
  <conditionalFormatting sqref="M27:M40">
    <cfRule type="containsText" dxfId="29" priority="37" operator="containsText" text="ERROR">
      <formula>NOT(ISERROR(SEARCH("ERROR",M27)))</formula>
    </cfRule>
  </conditionalFormatting>
  <conditionalFormatting sqref="M45:M58">
    <cfRule type="containsText" dxfId="28" priority="36" operator="containsText" text="ERROR">
      <formula>NOT(ISERROR(SEARCH("ERROR",M45)))</formula>
    </cfRule>
  </conditionalFormatting>
  <conditionalFormatting sqref="M59">
    <cfRule type="containsText" dxfId="27" priority="35" operator="containsText" text="ERROR">
      <formula>NOT(ISERROR(SEARCH("ERROR",M59)))</formula>
    </cfRule>
  </conditionalFormatting>
  <conditionalFormatting sqref="M63:M76">
    <cfRule type="containsText" dxfId="26" priority="34" operator="containsText" text="ERROR">
      <formula>NOT(ISERROR(SEARCH("ERROR",M63)))</formula>
    </cfRule>
  </conditionalFormatting>
  <conditionalFormatting sqref="M77">
    <cfRule type="containsText" dxfId="25" priority="33" operator="containsText" text="ERROR">
      <formula>NOT(ISERROR(SEARCH("ERROR",M77)))</formula>
    </cfRule>
  </conditionalFormatting>
  <conditionalFormatting sqref="M81:M94">
    <cfRule type="containsText" dxfId="24" priority="32" operator="containsText" text="ERROR">
      <formula>NOT(ISERROR(SEARCH("ERROR",M81)))</formula>
    </cfRule>
  </conditionalFormatting>
  <conditionalFormatting sqref="M95">
    <cfRule type="containsText" dxfId="23" priority="31" operator="containsText" text="ERROR">
      <formula>NOT(ISERROR(SEARCH("ERROR",M95)))</formula>
    </cfRule>
  </conditionalFormatting>
  <conditionalFormatting sqref="M99:M112">
    <cfRule type="containsText" dxfId="22" priority="27" operator="containsText" text="ERROR">
      <formula>NOT(ISERROR(SEARCH("ERROR",M99)))</formula>
    </cfRule>
  </conditionalFormatting>
  <conditionalFormatting sqref="M113">
    <cfRule type="containsText" dxfId="21" priority="26" operator="containsText" text="ERROR">
      <formula>NOT(ISERROR(SEARCH("ERROR",M113)))</formula>
    </cfRule>
  </conditionalFormatting>
  <conditionalFormatting sqref="M23">
    <cfRule type="containsText" dxfId="20" priority="25" operator="containsText" text="ERROR">
      <formula>NOT(ISERROR(SEARCH("ERROR",M23)))</formula>
    </cfRule>
  </conditionalFormatting>
  <conditionalFormatting sqref="M117:M130">
    <cfRule type="containsText" dxfId="19" priority="24" operator="containsText" text="ERROR">
      <formula>NOT(ISERROR(SEARCH("ERROR",M117)))</formula>
    </cfRule>
  </conditionalFormatting>
  <conditionalFormatting sqref="M131">
    <cfRule type="containsText" dxfId="18" priority="23" operator="containsText" text="ERROR">
      <formula>NOT(ISERROR(SEARCH("ERROR",M131)))</formula>
    </cfRule>
  </conditionalFormatting>
  <conditionalFormatting sqref="A4">
    <cfRule type="containsText" dxfId="17" priority="22" operator="containsText" text="Problems">
      <formula>NOT(ISERROR(SEARCH("Problems",A4)))</formula>
    </cfRule>
  </conditionalFormatting>
  <conditionalFormatting sqref="M135:M148">
    <cfRule type="containsText" dxfId="16" priority="19" operator="containsText" text="ERROR">
      <formula>NOT(ISERROR(SEARCH("ERROR",M135)))</formula>
    </cfRule>
  </conditionalFormatting>
  <conditionalFormatting sqref="M149">
    <cfRule type="containsText" dxfId="15" priority="18" operator="containsText" text="ERROR">
      <formula>NOT(ISERROR(SEARCH("ERROR",M149)))</formula>
    </cfRule>
  </conditionalFormatting>
  <conditionalFormatting sqref="M153:M166">
    <cfRule type="containsText" dxfId="14" priority="17" operator="containsText" text="ERROR">
      <formula>NOT(ISERROR(SEARCH("ERROR",M153)))</formula>
    </cfRule>
  </conditionalFormatting>
  <conditionalFormatting sqref="M167">
    <cfRule type="containsText" dxfId="13" priority="16" operator="containsText" text="ERROR">
      <formula>NOT(ISERROR(SEARCH("ERROR",M167)))</formula>
    </cfRule>
  </conditionalFormatting>
  <conditionalFormatting sqref="M171:M184">
    <cfRule type="containsText" dxfId="12" priority="15" operator="containsText" text="ERROR">
      <formula>NOT(ISERROR(SEARCH("ERROR",M171)))</formula>
    </cfRule>
  </conditionalFormatting>
  <conditionalFormatting sqref="M185">
    <cfRule type="containsText" dxfId="11" priority="14" operator="containsText" text="ERROR">
      <formula>NOT(ISERROR(SEARCH("ERROR",M185)))</formula>
    </cfRule>
  </conditionalFormatting>
  <conditionalFormatting sqref="M189:M202">
    <cfRule type="containsText" dxfId="10" priority="13" operator="containsText" text="ERROR">
      <formula>NOT(ISERROR(SEARCH("ERROR",M189)))</formula>
    </cfRule>
  </conditionalFormatting>
  <conditionalFormatting sqref="M203">
    <cfRule type="containsText" dxfId="9" priority="12" operator="containsText" text="ERROR">
      <formula>NOT(ISERROR(SEARCH("ERROR",M203)))</formula>
    </cfRule>
  </conditionalFormatting>
  <conditionalFormatting sqref="M207:M220">
    <cfRule type="containsText" dxfId="8" priority="9" operator="containsText" text="ERROR">
      <formula>NOT(ISERROR(SEARCH("ERROR",M207)))</formula>
    </cfRule>
  </conditionalFormatting>
  <conditionalFormatting sqref="M221">
    <cfRule type="containsText" dxfId="7" priority="8" operator="containsText" text="ERROR">
      <formula>NOT(ISERROR(SEARCH("ERROR",M221)))</formula>
    </cfRule>
  </conditionalFormatting>
  <conditionalFormatting sqref="M225:M238">
    <cfRule type="containsText" dxfId="6" priority="7" operator="containsText" text="ERROR">
      <formula>NOT(ISERROR(SEARCH("ERROR",M225)))</formula>
    </cfRule>
  </conditionalFormatting>
  <conditionalFormatting sqref="M239">
    <cfRule type="containsText" dxfId="5" priority="6" operator="containsText" text="ERROR">
      <formula>NOT(ISERROR(SEARCH("ERROR",M239)))</formula>
    </cfRule>
  </conditionalFormatting>
  <conditionalFormatting sqref="M243:M256">
    <cfRule type="containsText" dxfId="4" priority="5" operator="containsText" text="ERROR">
      <formula>NOT(ISERROR(SEARCH("ERROR",M243)))</formula>
    </cfRule>
  </conditionalFormatting>
  <conditionalFormatting sqref="M257">
    <cfRule type="containsText" dxfId="3" priority="4" operator="containsText" text="ERROR">
      <formula>NOT(ISERROR(SEARCH("ERROR",M257)))</formula>
    </cfRule>
  </conditionalFormatting>
  <conditionalFormatting sqref="M261:M274">
    <cfRule type="containsText" dxfId="2" priority="3" operator="containsText" text="ERROR">
      <formula>NOT(ISERROR(SEARCH("ERROR",M261)))</formula>
    </cfRule>
  </conditionalFormatting>
  <conditionalFormatting sqref="M275">
    <cfRule type="containsText" dxfId="1" priority="2" operator="containsText" text="ERROR">
      <formula>NOT(ISERROR(SEARCH("ERROR",M275)))</formula>
    </cfRule>
  </conditionalFormatting>
  <conditionalFormatting sqref="M41">
    <cfRule type="containsText" dxfId="0" priority="1" operator="containsText" text="ERROR">
      <formula>NOT(ISERROR(SEARCH("ERROR",M41)))</formula>
    </cfRule>
  </conditionalFormatting>
  <pageMargins left="0.25" right="0.25"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5503-3FDF-4DA6-8549-04C6F8150707}">
  <sheetPr codeName="Sheet5">
    <tabColor theme="7" tint="-0.249977111117893"/>
  </sheetPr>
  <dimension ref="A1:Y690"/>
  <sheetViews>
    <sheetView topLeftCell="P1" zoomScaleNormal="100" workbookViewId="0">
      <selection activeCell="U18" sqref="U18"/>
    </sheetView>
  </sheetViews>
  <sheetFormatPr defaultRowHeight="15"/>
  <cols>
    <col min="1" max="1" width="12.5" style="3" customWidth="1"/>
    <col min="2" max="2" width="14.625" style="3" customWidth="1"/>
    <col min="3" max="5" width="1" customWidth="1"/>
    <col min="6" max="6" width="11.875" customWidth="1"/>
    <col min="7" max="7" width="14.5" customWidth="1"/>
    <col min="8" max="8" width="12.125" customWidth="1"/>
    <col min="9" max="9" width="14.125" customWidth="1"/>
    <col min="10" max="10" width="12.625" customWidth="1"/>
    <col min="13" max="13" width="26.375" customWidth="1"/>
    <col min="14" max="14" width="15.75" customWidth="1"/>
    <col min="16" max="16" width="12.5" customWidth="1"/>
    <col min="17" max="17" width="16.875" customWidth="1"/>
    <col min="19" max="19" width="37.875" style="7" customWidth="1"/>
    <col min="20" max="20" width="13.875" style="7" customWidth="1"/>
    <col min="21" max="21" width="71.5" style="7" customWidth="1"/>
    <col min="22" max="24" width="8.75" style="7" customWidth="1"/>
  </cols>
  <sheetData>
    <row r="1" spans="1:25" ht="15.75" thickTop="1" thickBot="1">
      <c r="A1" s="28" t="s">
        <v>1594</v>
      </c>
      <c r="B1" s="28" t="s">
        <v>889</v>
      </c>
      <c r="C1" s="13"/>
      <c r="D1" s="13"/>
      <c r="E1" s="13"/>
      <c r="F1" s="13" t="s">
        <v>138</v>
      </c>
      <c r="G1" s="13" t="s">
        <v>890</v>
      </c>
      <c r="H1" s="13" t="s">
        <v>891</v>
      </c>
      <c r="I1" s="13" t="s">
        <v>892</v>
      </c>
      <c r="J1" s="13" t="s">
        <v>893</v>
      </c>
      <c r="K1" s="1"/>
      <c r="L1" s="10" t="s">
        <v>1</v>
      </c>
      <c r="M1" s="10"/>
      <c r="N1" s="10"/>
      <c r="O1" s="1"/>
      <c r="P1" s="1"/>
      <c r="Q1" s="1"/>
      <c r="R1" s="1"/>
      <c r="S1" s="6" t="s">
        <v>146</v>
      </c>
      <c r="T1" s="6" t="s">
        <v>147</v>
      </c>
      <c r="U1" s="6" t="s">
        <v>148</v>
      </c>
      <c r="W1" s="6" t="s">
        <v>149</v>
      </c>
      <c r="X1" s="7" t="s">
        <v>150</v>
      </c>
    </row>
    <row r="2" spans="1:25" ht="15.75" thickTop="1" thickBot="1">
      <c r="A2" s="29">
        <v>44511</v>
      </c>
      <c r="B2" s="28">
        <v>8</v>
      </c>
      <c r="C2" s="13"/>
      <c r="D2" s="13"/>
      <c r="E2" s="13"/>
      <c r="F2" s="38">
        <v>3</v>
      </c>
      <c r="G2" s="39">
        <v>44948</v>
      </c>
      <c r="H2" s="39">
        <v>44961</v>
      </c>
      <c r="I2" s="40" t="s">
        <v>1597</v>
      </c>
      <c r="J2" s="41" t="s">
        <v>1598</v>
      </c>
      <c r="K2" s="1"/>
      <c r="L2" s="10" t="s">
        <v>894</v>
      </c>
      <c r="M2" s="10" t="s">
        <v>895</v>
      </c>
      <c r="N2" s="10" t="s">
        <v>1593</v>
      </c>
      <c r="O2" s="1"/>
      <c r="P2" s="30" t="s">
        <v>1595</v>
      </c>
      <c r="Q2" s="31" t="s">
        <v>131</v>
      </c>
      <c r="R2" s="1"/>
      <c r="S2" s="36" t="s">
        <v>151</v>
      </c>
      <c r="T2" s="36" t="s">
        <v>152</v>
      </c>
      <c r="U2" s="36" t="s">
        <v>153</v>
      </c>
      <c r="V2" s="36"/>
      <c r="W2" s="36"/>
      <c r="Y2" s="13" t="s">
        <v>133</v>
      </c>
    </row>
    <row r="3" spans="1:25" ht="14.25">
      <c r="A3" s="29">
        <v>44525</v>
      </c>
      <c r="B3" s="28">
        <v>8</v>
      </c>
      <c r="C3" s="13"/>
      <c r="D3" s="13"/>
      <c r="E3" s="13"/>
      <c r="F3" s="13">
        <f>IF(F2=26,1,F2+1)</f>
        <v>4</v>
      </c>
      <c r="G3" s="14">
        <f>G2+14</f>
        <v>44962</v>
      </c>
      <c r="H3" s="14">
        <f>H2+14</f>
        <v>44975</v>
      </c>
      <c r="I3" s="15" t="str">
        <f t="shared" ref="I3:J42" si="0">TEXT(G3,"dddd")</f>
        <v>Sunday</v>
      </c>
      <c r="J3" s="15" t="str">
        <f t="shared" si="0"/>
        <v>Saturday</v>
      </c>
      <c r="K3" s="1"/>
      <c r="L3" s="10" t="s">
        <v>896</v>
      </c>
      <c r="M3" s="27">
        <v>44430</v>
      </c>
      <c r="N3" s="10" t="s">
        <v>897</v>
      </c>
      <c r="O3" s="1"/>
      <c r="P3" s="32" t="s">
        <v>905</v>
      </c>
      <c r="Q3" s="33" t="s">
        <v>29</v>
      </c>
      <c r="R3" s="1"/>
      <c r="S3" s="36" t="s">
        <v>154</v>
      </c>
      <c r="T3" s="36" t="s">
        <v>152</v>
      </c>
      <c r="U3" s="36" t="s">
        <v>155</v>
      </c>
      <c r="V3" s="36"/>
      <c r="W3" s="36"/>
      <c r="Y3" s="13" t="s">
        <v>135</v>
      </c>
    </row>
    <row r="4" spans="1:25" ht="14.25">
      <c r="A4" s="29">
        <v>44526</v>
      </c>
      <c r="B4" s="28">
        <v>8</v>
      </c>
      <c r="C4" s="13"/>
      <c r="D4" s="13"/>
      <c r="E4" s="13"/>
      <c r="F4" s="13">
        <f t="shared" ref="F4:F42" si="1">IF(F3=26,1,F3+1)</f>
        <v>5</v>
      </c>
      <c r="G4" s="14">
        <f t="shared" ref="G4:H19" si="2">G3+14</f>
        <v>44976</v>
      </c>
      <c r="H4" s="14">
        <f t="shared" si="2"/>
        <v>44989</v>
      </c>
      <c r="I4" s="15" t="str">
        <f t="shared" si="0"/>
        <v>Sunday</v>
      </c>
      <c r="J4" s="15" t="str">
        <f t="shared" si="0"/>
        <v>Saturday</v>
      </c>
      <c r="K4" s="1"/>
      <c r="L4" s="10"/>
      <c r="M4" s="10"/>
      <c r="N4" s="10" t="s">
        <v>898</v>
      </c>
      <c r="O4" s="1"/>
      <c r="P4" s="34" t="s">
        <v>876</v>
      </c>
      <c r="Q4" s="35">
        <v>40</v>
      </c>
      <c r="R4" s="1"/>
      <c r="S4" s="36" t="s">
        <v>156</v>
      </c>
      <c r="T4" s="36" t="s">
        <v>152</v>
      </c>
      <c r="U4" s="36" t="s">
        <v>157</v>
      </c>
      <c r="V4" s="36"/>
      <c r="W4" s="36"/>
    </row>
    <row r="5" spans="1:25" ht="14.25">
      <c r="A5" s="29">
        <v>44553</v>
      </c>
      <c r="B5" s="28">
        <v>8</v>
      </c>
      <c r="C5" s="13"/>
      <c r="D5" s="13"/>
      <c r="E5" s="13"/>
      <c r="F5" s="13">
        <f t="shared" si="1"/>
        <v>6</v>
      </c>
      <c r="G5" s="14">
        <f t="shared" si="2"/>
        <v>44990</v>
      </c>
      <c r="H5" s="14">
        <f t="shared" si="2"/>
        <v>45003</v>
      </c>
      <c r="I5" s="15" t="str">
        <f t="shared" si="0"/>
        <v>Sunday</v>
      </c>
      <c r="J5" s="15" t="str">
        <f t="shared" si="0"/>
        <v>Saturday</v>
      </c>
      <c r="K5" s="1"/>
      <c r="L5" s="10" t="s">
        <v>899</v>
      </c>
      <c r="M5" s="10" t="s">
        <v>900</v>
      </c>
      <c r="N5" s="10" t="s">
        <v>901</v>
      </c>
      <c r="O5" s="1"/>
      <c r="P5" s="34" t="s">
        <v>877</v>
      </c>
      <c r="Q5" s="35">
        <v>40</v>
      </c>
      <c r="R5" s="1"/>
      <c r="S5" s="36" t="s">
        <v>158</v>
      </c>
      <c r="T5" s="36" t="s">
        <v>152</v>
      </c>
      <c r="U5" s="36" t="s">
        <v>159</v>
      </c>
      <c r="V5" s="36"/>
      <c r="W5" s="36"/>
    </row>
    <row r="6" spans="1:25" ht="14.25">
      <c r="A6" s="29">
        <v>44554</v>
      </c>
      <c r="B6" s="28">
        <v>8</v>
      </c>
      <c r="C6" s="13"/>
      <c r="D6" s="13"/>
      <c r="E6" s="13"/>
      <c r="F6" s="13">
        <f t="shared" si="1"/>
        <v>7</v>
      </c>
      <c r="G6" s="14">
        <f t="shared" si="2"/>
        <v>45004</v>
      </c>
      <c r="H6" s="14">
        <f t="shared" si="2"/>
        <v>45017</v>
      </c>
      <c r="I6" s="15" t="str">
        <f t="shared" si="0"/>
        <v>Sunday</v>
      </c>
      <c r="J6" s="15" t="str">
        <f t="shared" si="0"/>
        <v>Saturday</v>
      </c>
      <c r="K6" s="1"/>
      <c r="L6" s="10" t="s">
        <v>902</v>
      </c>
      <c r="M6" s="10" t="s">
        <v>903</v>
      </c>
      <c r="N6" s="10" t="s">
        <v>904</v>
      </c>
      <c r="O6" s="1"/>
      <c r="P6" s="34" t="s">
        <v>83</v>
      </c>
      <c r="Q6" s="35">
        <v>40</v>
      </c>
      <c r="R6" s="1"/>
      <c r="S6" s="36" t="s">
        <v>160</v>
      </c>
      <c r="T6" s="36" t="s">
        <v>152</v>
      </c>
      <c r="U6" s="36" t="s">
        <v>161</v>
      </c>
      <c r="V6" s="36"/>
      <c r="W6" s="36"/>
    </row>
    <row r="7" spans="1:25" ht="14.25">
      <c r="A7" s="29">
        <v>44560</v>
      </c>
      <c r="B7" s="28">
        <v>8</v>
      </c>
      <c r="C7" s="13"/>
      <c r="D7" s="13"/>
      <c r="E7" s="13"/>
      <c r="F7" s="13">
        <f t="shared" si="1"/>
        <v>8</v>
      </c>
      <c r="G7" s="14">
        <f t="shared" si="2"/>
        <v>45018</v>
      </c>
      <c r="H7" s="14">
        <f t="shared" si="2"/>
        <v>45031</v>
      </c>
      <c r="I7" s="15" t="str">
        <f t="shared" si="0"/>
        <v>Sunday</v>
      </c>
      <c r="J7" s="15" t="str">
        <f t="shared" si="0"/>
        <v>Saturday</v>
      </c>
      <c r="K7" s="1"/>
      <c r="L7" s="10">
        <v>1211</v>
      </c>
      <c r="M7" s="10" t="s">
        <v>906</v>
      </c>
      <c r="N7" s="10" t="s">
        <v>881</v>
      </c>
      <c r="O7" s="1"/>
      <c r="P7" s="34" t="s">
        <v>878</v>
      </c>
      <c r="Q7" s="35">
        <v>40</v>
      </c>
      <c r="R7" s="1"/>
      <c r="S7" s="36" t="s">
        <v>162</v>
      </c>
      <c r="T7" s="36" t="s">
        <v>152</v>
      </c>
      <c r="U7" s="36" t="s">
        <v>163</v>
      </c>
      <c r="V7" s="36"/>
      <c r="W7" s="36"/>
    </row>
    <row r="8" spans="1:25" ht="14.25">
      <c r="A8" s="29">
        <v>44561</v>
      </c>
      <c r="B8" s="28">
        <v>8</v>
      </c>
      <c r="C8" s="13"/>
      <c r="D8" s="13"/>
      <c r="E8" s="13"/>
      <c r="F8" s="13">
        <f t="shared" si="1"/>
        <v>9</v>
      </c>
      <c r="G8" s="14">
        <f t="shared" si="2"/>
        <v>45032</v>
      </c>
      <c r="H8" s="14">
        <f t="shared" si="2"/>
        <v>45045</v>
      </c>
      <c r="I8" s="15" t="str">
        <f t="shared" si="0"/>
        <v>Sunday</v>
      </c>
      <c r="J8" s="15" t="str">
        <f t="shared" si="0"/>
        <v>Saturday</v>
      </c>
      <c r="K8" s="1"/>
      <c r="L8" s="10">
        <v>1213</v>
      </c>
      <c r="M8" s="10" t="s">
        <v>907</v>
      </c>
      <c r="N8" s="10" t="s">
        <v>881</v>
      </c>
      <c r="O8" s="1"/>
      <c r="P8" s="34" t="s">
        <v>879</v>
      </c>
      <c r="Q8" s="35">
        <v>40</v>
      </c>
      <c r="R8" s="1"/>
      <c r="S8" s="36" t="s">
        <v>164</v>
      </c>
      <c r="T8" s="36" t="s">
        <v>152</v>
      </c>
      <c r="U8" s="36" t="s">
        <v>165</v>
      </c>
      <c r="V8" s="36"/>
      <c r="W8" s="36"/>
    </row>
    <row r="9" spans="1:25" ht="14.25">
      <c r="A9" s="29">
        <v>44578</v>
      </c>
      <c r="B9" s="28">
        <v>8</v>
      </c>
      <c r="C9" s="13"/>
      <c r="D9" s="13"/>
      <c r="E9" s="13"/>
      <c r="F9" s="13">
        <f t="shared" si="1"/>
        <v>10</v>
      </c>
      <c r="G9" s="14">
        <f t="shared" si="2"/>
        <v>45046</v>
      </c>
      <c r="H9" s="14">
        <f t="shared" si="2"/>
        <v>45059</v>
      </c>
      <c r="I9" s="15" t="str">
        <f t="shared" si="0"/>
        <v>Sunday</v>
      </c>
      <c r="J9" s="15" t="str">
        <f t="shared" si="0"/>
        <v>Saturday</v>
      </c>
      <c r="K9" s="1"/>
      <c r="L9" s="10">
        <v>1215</v>
      </c>
      <c r="M9" s="10" t="s">
        <v>908</v>
      </c>
      <c r="N9" s="10" t="s">
        <v>881</v>
      </c>
      <c r="O9" s="1"/>
      <c r="P9" s="34" t="s">
        <v>880</v>
      </c>
      <c r="Q9" s="35">
        <v>40</v>
      </c>
      <c r="R9" s="1"/>
      <c r="S9" s="36" t="s">
        <v>166</v>
      </c>
      <c r="T9" s="36" t="s">
        <v>152</v>
      </c>
      <c r="U9" s="36" t="s">
        <v>167</v>
      </c>
      <c r="V9" s="36"/>
      <c r="W9" s="36"/>
    </row>
    <row r="10" spans="1:25" ht="14.25">
      <c r="A10" s="29">
        <v>44613</v>
      </c>
      <c r="B10" s="28">
        <v>8</v>
      </c>
      <c r="C10" s="13"/>
      <c r="D10" s="13"/>
      <c r="E10" s="13"/>
      <c r="F10" s="13">
        <f t="shared" si="1"/>
        <v>11</v>
      </c>
      <c r="G10" s="14">
        <f t="shared" si="2"/>
        <v>45060</v>
      </c>
      <c r="H10" s="14">
        <f t="shared" si="2"/>
        <v>45073</v>
      </c>
      <c r="I10" s="15" t="str">
        <f t="shared" si="0"/>
        <v>Sunday</v>
      </c>
      <c r="J10" s="15" t="str">
        <f t="shared" si="0"/>
        <v>Saturday</v>
      </c>
      <c r="K10" s="1"/>
      <c r="L10" s="10">
        <v>1217</v>
      </c>
      <c r="M10" s="10" t="s">
        <v>909</v>
      </c>
      <c r="N10" s="10" t="s">
        <v>881</v>
      </c>
      <c r="O10" s="1"/>
      <c r="P10" s="34" t="s">
        <v>881</v>
      </c>
      <c r="Q10" s="35">
        <v>40</v>
      </c>
      <c r="R10" s="1"/>
      <c r="S10" s="36" t="s">
        <v>168</v>
      </c>
      <c r="T10" s="36" t="s">
        <v>152</v>
      </c>
      <c r="U10" s="36" t="s">
        <v>169</v>
      </c>
      <c r="V10" s="36"/>
      <c r="W10" s="36"/>
    </row>
    <row r="11" spans="1:25" ht="14.25">
      <c r="A11" s="29">
        <v>44651</v>
      </c>
      <c r="B11" s="28">
        <v>8</v>
      </c>
      <c r="C11" s="13"/>
      <c r="D11" s="13"/>
      <c r="E11" s="13"/>
      <c r="F11" s="13">
        <f t="shared" si="1"/>
        <v>12</v>
      </c>
      <c r="G11" s="14">
        <f t="shared" si="2"/>
        <v>45074</v>
      </c>
      <c r="H11" s="14">
        <f t="shared" si="2"/>
        <v>45087</v>
      </c>
      <c r="I11" s="15" t="str">
        <f t="shared" si="0"/>
        <v>Sunday</v>
      </c>
      <c r="J11" s="15" t="str">
        <f t="shared" si="0"/>
        <v>Saturday</v>
      </c>
      <c r="K11" s="1"/>
      <c r="L11" s="10">
        <v>1231</v>
      </c>
      <c r="M11" s="10" t="s">
        <v>910</v>
      </c>
      <c r="N11" s="10" t="s">
        <v>881</v>
      </c>
      <c r="O11" s="1"/>
      <c r="P11" s="34" t="s">
        <v>882</v>
      </c>
      <c r="Q11" s="35">
        <v>40</v>
      </c>
      <c r="R11" s="1"/>
      <c r="S11" s="36" t="s">
        <v>170</v>
      </c>
      <c r="T11" s="36" t="s">
        <v>152</v>
      </c>
      <c r="U11" s="36" t="s">
        <v>171</v>
      </c>
      <c r="V11" s="36"/>
      <c r="W11" s="36"/>
    </row>
    <row r="12" spans="1:25" ht="14.25">
      <c r="A12" s="29">
        <v>44711</v>
      </c>
      <c r="B12" s="28">
        <v>8</v>
      </c>
      <c r="C12" s="13"/>
      <c r="D12" s="13"/>
      <c r="E12" s="13"/>
      <c r="F12" s="13">
        <f t="shared" si="1"/>
        <v>13</v>
      </c>
      <c r="G12" s="14">
        <f t="shared" si="2"/>
        <v>45088</v>
      </c>
      <c r="H12" s="14">
        <f t="shared" si="2"/>
        <v>45101</v>
      </c>
      <c r="I12" s="15" t="str">
        <f t="shared" si="0"/>
        <v>Sunday</v>
      </c>
      <c r="J12" s="15" t="str">
        <f t="shared" si="0"/>
        <v>Saturday</v>
      </c>
      <c r="K12" s="1"/>
      <c r="L12" s="10">
        <v>1233</v>
      </c>
      <c r="M12" s="10" t="s">
        <v>911</v>
      </c>
      <c r="N12" s="10" t="s">
        <v>881</v>
      </c>
      <c r="O12" s="1"/>
      <c r="P12" s="34" t="s">
        <v>883</v>
      </c>
      <c r="Q12" s="35">
        <v>40</v>
      </c>
      <c r="R12" s="1"/>
      <c r="S12" s="36" t="s">
        <v>172</v>
      </c>
      <c r="T12" s="36" t="s">
        <v>152</v>
      </c>
      <c r="U12" s="36" t="s">
        <v>173</v>
      </c>
      <c r="V12" s="36"/>
      <c r="W12" s="36"/>
    </row>
    <row r="13" spans="1:25" ht="14.25">
      <c r="A13" s="29">
        <v>44732</v>
      </c>
      <c r="B13" s="28">
        <v>8</v>
      </c>
      <c r="C13" s="13"/>
      <c r="D13" s="13"/>
      <c r="E13" s="13"/>
      <c r="F13" s="13">
        <f t="shared" si="1"/>
        <v>14</v>
      </c>
      <c r="G13" s="14">
        <f t="shared" si="2"/>
        <v>45102</v>
      </c>
      <c r="H13" s="14">
        <f t="shared" si="2"/>
        <v>45115</v>
      </c>
      <c r="I13" s="15" t="str">
        <f t="shared" si="0"/>
        <v>Sunday</v>
      </c>
      <c r="J13" s="15" t="str">
        <f t="shared" si="0"/>
        <v>Saturday</v>
      </c>
      <c r="K13" s="1"/>
      <c r="L13" s="10">
        <v>1225</v>
      </c>
      <c r="M13" s="10" t="s">
        <v>912</v>
      </c>
      <c r="N13" s="10" t="s">
        <v>881</v>
      </c>
      <c r="O13" s="1"/>
      <c r="P13" s="34" t="s">
        <v>884</v>
      </c>
      <c r="Q13" s="35">
        <v>40</v>
      </c>
      <c r="R13" s="1"/>
      <c r="S13" s="36" t="s">
        <v>174</v>
      </c>
      <c r="T13" s="36" t="s">
        <v>152</v>
      </c>
      <c r="U13" s="36" t="s">
        <v>175</v>
      </c>
      <c r="V13" s="36"/>
      <c r="W13" s="36"/>
    </row>
    <row r="14" spans="1:25" ht="14.25">
      <c r="A14" s="29">
        <v>44746</v>
      </c>
      <c r="B14" s="28">
        <v>8</v>
      </c>
      <c r="C14" s="13"/>
      <c r="D14" s="13"/>
      <c r="E14" s="13"/>
      <c r="F14" s="13">
        <f t="shared" si="1"/>
        <v>15</v>
      </c>
      <c r="G14" s="14">
        <f t="shared" si="2"/>
        <v>45116</v>
      </c>
      <c r="H14" s="14">
        <f t="shared" si="2"/>
        <v>45129</v>
      </c>
      <c r="I14" s="15" t="str">
        <f t="shared" si="0"/>
        <v>Sunday</v>
      </c>
      <c r="J14" s="15" t="str">
        <f t="shared" si="0"/>
        <v>Saturday</v>
      </c>
      <c r="K14" s="1"/>
      <c r="L14" s="10">
        <v>1227</v>
      </c>
      <c r="M14" s="10" t="s">
        <v>913</v>
      </c>
      <c r="N14" s="10" t="s">
        <v>881</v>
      </c>
      <c r="O14" s="1"/>
      <c r="P14" s="34" t="s">
        <v>885</v>
      </c>
      <c r="Q14" s="35">
        <v>40</v>
      </c>
      <c r="R14" s="1"/>
      <c r="S14" s="36" t="s">
        <v>176</v>
      </c>
      <c r="T14" s="36" t="s">
        <v>177</v>
      </c>
      <c r="U14" s="36" t="s">
        <v>178</v>
      </c>
      <c r="V14" s="36"/>
      <c r="W14" s="36"/>
    </row>
    <row r="15" spans="1:25" ht="14.25">
      <c r="A15" s="29">
        <v>44809</v>
      </c>
      <c r="B15" s="28">
        <v>8</v>
      </c>
      <c r="C15" s="13"/>
      <c r="D15" s="13"/>
      <c r="E15" s="13"/>
      <c r="F15" s="13">
        <f t="shared" si="1"/>
        <v>16</v>
      </c>
      <c r="G15" s="14">
        <f t="shared" si="2"/>
        <v>45130</v>
      </c>
      <c r="H15" s="14">
        <f t="shared" si="2"/>
        <v>45143</v>
      </c>
      <c r="I15" s="15" t="str">
        <f t="shared" si="0"/>
        <v>Sunday</v>
      </c>
      <c r="J15" s="15" t="str">
        <f t="shared" si="0"/>
        <v>Saturday</v>
      </c>
      <c r="K15" s="1"/>
      <c r="L15" s="10">
        <v>1159</v>
      </c>
      <c r="M15" s="10" t="s">
        <v>914</v>
      </c>
      <c r="N15" s="10" t="s">
        <v>881</v>
      </c>
      <c r="O15" s="1"/>
      <c r="P15" s="34" t="s">
        <v>886</v>
      </c>
      <c r="Q15" s="35">
        <v>40</v>
      </c>
      <c r="R15" s="1"/>
      <c r="S15" s="36" t="s">
        <v>179</v>
      </c>
      <c r="T15" s="36" t="s">
        <v>152</v>
      </c>
      <c r="U15" s="36" t="s">
        <v>180</v>
      </c>
      <c r="V15" s="36"/>
      <c r="W15" s="36"/>
    </row>
    <row r="16" spans="1:25" ht="14.25">
      <c r="A16" s="29">
        <v>44844</v>
      </c>
      <c r="B16" s="28">
        <v>8</v>
      </c>
      <c r="C16" s="13"/>
      <c r="D16" s="13"/>
      <c r="E16" s="13"/>
      <c r="F16" s="13">
        <f t="shared" si="1"/>
        <v>17</v>
      </c>
      <c r="G16" s="14">
        <f t="shared" si="2"/>
        <v>45144</v>
      </c>
      <c r="H16" s="14">
        <f t="shared" si="2"/>
        <v>45157</v>
      </c>
      <c r="I16" s="15" t="str">
        <f t="shared" si="0"/>
        <v>Sunday</v>
      </c>
      <c r="J16" s="15" t="str">
        <f t="shared" si="0"/>
        <v>Saturday</v>
      </c>
      <c r="K16" s="1"/>
      <c r="L16" s="10">
        <v>8159</v>
      </c>
      <c r="M16" s="10" t="s">
        <v>915</v>
      </c>
      <c r="N16" s="10" t="s">
        <v>881</v>
      </c>
      <c r="O16" s="1"/>
      <c r="P16" s="34" t="s">
        <v>887</v>
      </c>
      <c r="Q16" s="35">
        <v>40</v>
      </c>
      <c r="R16" s="1"/>
      <c r="S16" s="36" t="s">
        <v>181</v>
      </c>
      <c r="T16" s="36" t="s">
        <v>177</v>
      </c>
      <c r="U16" s="36" t="s">
        <v>182</v>
      </c>
      <c r="V16" s="36"/>
      <c r="W16" s="36"/>
    </row>
    <row r="17" spans="1:23" ht="14.25">
      <c r="A17" s="29">
        <v>44876</v>
      </c>
      <c r="B17" s="28">
        <v>8</v>
      </c>
      <c r="C17" s="13"/>
      <c r="D17" s="13"/>
      <c r="E17" s="13"/>
      <c r="F17" s="13">
        <f t="shared" si="1"/>
        <v>18</v>
      </c>
      <c r="G17" s="14">
        <f t="shared" si="2"/>
        <v>45158</v>
      </c>
      <c r="H17" s="14">
        <f t="shared" si="2"/>
        <v>45171</v>
      </c>
      <c r="I17" s="15" t="str">
        <f t="shared" si="0"/>
        <v>Sunday</v>
      </c>
      <c r="J17" s="15" t="str">
        <f t="shared" si="0"/>
        <v>Saturday</v>
      </c>
      <c r="K17" s="1"/>
      <c r="L17" s="10">
        <v>1646</v>
      </c>
      <c r="M17" s="10" t="s">
        <v>916</v>
      </c>
      <c r="N17" s="10" t="s">
        <v>882</v>
      </c>
      <c r="O17" s="1"/>
      <c r="P17" s="34" t="s">
        <v>888</v>
      </c>
      <c r="Q17" s="35">
        <v>40</v>
      </c>
      <c r="R17" s="1"/>
      <c r="S17" s="36" t="s">
        <v>183</v>
      </c>
      <c r="T17" s="36" t="s">
        <v>152</v>
      </c>
      <c r="U17" s="36" t="s">
        <v>184</v>
      </c>
      <c r="V17" s="36"/>
      <c r="W17" s="36"/>
    </row>
    <row r="18" spans="1:23" thickBot="1">
      <c r="A18" s="29">
        <v>44889</v>
      </c>
      <c r="B18" s="28">
        <v>8</v>
      </c>
      <c r="C18" s="13"/>
      <c r="D18" s="13"/>
      <c r="E18" s="13"/>
      <c r="F18" s="13">
        <f t="shared" si="1"/>
        <v>19</v>
      </c>
      <c r="G18" s="14">
        <f t="shared" si="2"/>
        <v>45172</v>
      </c>
      <c r="H18" s="14">
        <f t="shared" si="2"/>
        <v>45185</v>
      </c>
      <c r="I18" s="15" t="str">
        <f t="shared" si="0"/>
        <v>Sunday</v>
      </c>
      <c r="J18" s="15" t="str">
        <f t="shared" si="0"/>
        <v>Saturday</v>
      </c>
      <c r="K18" s="1"/>
      <c r="L18" s="10">
        <v>3162</v>
      </c>
      <c r="M18" s="10" t="s">
        <v>917</v>
      </c>
      <c r="N18" s="10" t="s">
        <v>884</v>
      </c>
      <c r="O18" s="1"/>
      <c r="P18" s="9"/>
      <c r="Q18" s="8"/>
      <c r="R18" s="1"/>
      <c r="S18" s="36" t="s">
        <v>185</v>
      </c>
      <c r="T18" s="36" t="s">
        <v>152</v>
      </c>
      <c r="U18" s="36" t="s">
        <v>186</v>
      </c>
      <c r="V18" s="36"/>
      <c r="W18" s="36"/>
    </row>
    <row r="19" spans="1:23" ht="14.25">
      <c r="A19" s="29">
        <v>44890</v>
      </c>
      <c r="B19" s="28">
        <v>8</v>
      </c>
      <c r="C19" s="13"/>
      <c r="D19" s="13"/>
      <c r="E19" s="13"/>
      <c r="F19" s="13">
        <f t="shared" si="1"/>
        <v>20</v>
      </c>
      <c r="G19" s="14">
        <f t="shared" si="2"/>
        <v>45186</v>
      </c>
      <c r="H19" s="14">
        <f t="shared" si="2"/>
        <v>45199</v>
      </c>
      <c r="I19" s="15" t="str">
        <f t="shared" si="0"/>
        <v>Sunday</v>
      </c>
      <c r="J19" s="15" t="str">
        <f t="shared" si="0"/>
        <v>Saturday</v>
      </c>
      <c r="K19" s="1"/>
      <c r="L19" s="10">
        <v>3161</v>
      </c>
      <c r="M19" s="10" t="s">
        <v>918</v>
      </c>
      <c r="N19" s="10" t="s">
        <v>883</v>
      </c>
      <c r="O19" s="1"/>
      <c r="P19" s="1"/>
      <c r="Q19" s="1"/>
      <c r="R19" s="1"/>
      <c r="S19" s="36" t="s">
        <v>187</v>
      </c>
      <c r="T19" s="36" t="s">
        <v>152</v>
      </c>
      <c r="U19" s="36" t="s">
        <v>188</v>
      </c>
      <c r="V19" s="36"/>
      <c r="W19" s="36"/>
    </row>
    <row r="20" spans="1:23" ht="14.25">
      <c r="A20" s="29">
        <v>44918</v>
      </c>
      <c r="B20" s="28">
        <v>8</v>
      </c>
      <c r="C20" s="13"/>
      <c r="D20" s="13"/>
      <c r="E20" s="13"/>
      <c r="F20" s="13">
        <f t="shared" si="1"/>
        <v>21</v>
      </c>
      <c r="G20" s="14">
        <f t="shared" ref="G20:H35" si="3">G19+14</f>
        <v>45200</v>
      </c>
      <c r="H20" s="14">
        <f t="shared" si="3"/>
        <v>45213</v>
      </c>
      <c r="I20" s="15" t="str">
        <f t="shared" si="0"/>
        <v>Sunday</v>
      </c>
      <c r="J20" s="15" t="str">
        <f t="shared" si="0"/>
        <v>Saturday</v>
      </c>
      <c r="K20" s="1"/>
      <c r="L20" s="10">
        <v>3549</v>
      </c>
      <c r="M20" s="10" t="s">
        <v>919</v>
      </c>
      <c r="N20" s="10" t="s">
        <v>882</v>
      </c>
      <c r="O20" s="1"/>
      <c r="P20" s="1"/>
      <c r="Q20" s="1"/>
      <c r="R20" s="1"/>
      <c r="S20" s="36" t="s">
        <v>189</v>
      </c>
      <c r="T20" s="36" t="s">
        <v>152</v>
      </c>
      <c r="U20" s="36" t="s">
        <v>190</v>
      </c>
      <c r="V20" s="36"/>
      <c r="W20" s="36"/>
    </row>
    <row r="21" spans="1:23" ht="14.25">
      <c r="A21" s="29">
        <v>44921</v>
      </c>
      <c r="B21" s="28">
        <v>8</v>
      </c>
      <c r="C21" s="13"/>
      <c r="D21" s="13"/>
      <c r="E21" s="13"/>
      <c r="F21" s="13">
        <f t="shared" si="1"/>
        <v>22</v>
      </c>
      <c r="G21" s="14">
        <f t="shared" si="3"/>
        <v>45214</v>
      </c>
      <c r="H21" s="14">
        <f t="shared" si="3"/>
        <v>45227</v>
      </c>
      <c r="I21" s="15" t="str">
        <f t="shared" si="0"/>
        <v>Sunday</v>
      </c>
      <c r="J21" s="15" t="str">
        <f t="shared" si="0"/>
        <v>Saturday</v>
      </c>
      <c r="K21" s="1"/>
      <c r="L21" s="10">
        <v>3246</v>
      </c>
      <c r="M21" s="10" t="s">
        <v>920</v>
      </c>
      <c r="N21" s="10" t="s">
        <v>884</v>
      </c>
      <c r="O21" s="1"/>
      <c r="P21" s="1"/>
      <c r="Q21" s="1"/>
      <c r="R21" s="1"/>
      <c r="S21" s="36" t="s">
        <v>191</v>
      </c>
      <c r="T21" s="36" t="s">
        <v>152</v>
      </c>
      <c r="U21" s="36" t="s">
        <v>192</v>
      </c>
      <c r="V21" s="36"/>
      <c r="W21" s="36"/>
    </row>
    <row r="22" spans="1:23" ht="14.25">
      <c r="A22" s="29">
        <v>44925</v>
      </c>
      <c r="B22" s="28">
        <v>8</v>
      </c>
      <c r="C22" s="13"/>
      <c r="D22" s="13"/>
      <c r="E22" s="13"/>
      <c r="F22" s="13">
        <f t="shared" si="1"/>
        <v>23</v>
      </c>
      <c r="G22" s="14">
        <f t="shared" si="3"/>
        <v>45228</v>
      </c>
      <c r="H22" s="14">
        <f t="shared" si="3"/>
        <v>45241</v>
      </c>
      <c r="I22" s="15" t="str">
        <f t="shared" si="0"/>
        <v>Sunday</v>
      </c>
      <c r="J22" s="15" t="str">
        <f t="shared" si="0"/>
        <v>Saturday</v>
      </c>
      <c r="K22" s="1"/>
      <c r="L22" s="10">
        <v>3244</v>
      </c>
      <c r="M22" s="10" t="s">
        <v>921</v>
      </c>
      <c r="N22" s="10" t="s">
        <v>883</v>
      </c>
      <c r="O22" s="1"/>
      <c r="P22" s="1"/>
      <c r="Q22" s="1"/>
      <c r="R22" s="1"/>
      <c r="S22" s="36" t="s">
        <v>193</v>
      </c>
      <c r="T22" s="36" t="s">
        <v>152</v>
      </c>
      <c r="U22" s="36" t="s">
        <v>194</v>
      </c>
      <c r="V22" s="36"/>
      <c r="W22" s="36"/>
    </row>
    <row r="23" spans="1:23" ht="14.25">
      <c r="A23" s="29">
        <v>44928</v>
      </c>
      <c r="B23" s="28">
        <v>8</v>
      </c>
      <c r="C23" s="13"/>
      <c r="D23" s="13"/>
      <c r="E23" s="13"/>
      <c r="F23" s="13">
        <f t="shared" si="1"/>
        <v>24</v>
      </c>
      <c r="G23" s="14">
        <f t="shared" si="3"/>
        <v>45242</v>
      </c>
      <c r="H23" s="14">
        <f t="shared" si="3"/>
        <v>45255</v>
      </c>
      <c r="I23" s="15" t="str">
        <f t="shared" si="0"/>
        <v>Sunday</v>
      </c>
      <c r="J23" s="15" t="str">
        <f t="shared" si="0"/>
        <v>Saturday</v>
      </c>
      <c r="K23" s="1"/>
      <c r="L23" s="10">
        <v>3526</v>
      </c>
      <c r="M23" s="10" t="s">
        <v>922</v>
      </c>
      <c r="N23" s="10" t="s">
        <v>83</v>
      </c>
      <c r="O23" s="1"/>
      <c r="P23" s="1"/>
      <c r="Q23" s="1"/>
      <c r="R23" s="1"/>
      <c r="S23" s="36" t="s">
        <v>195</v>
      </c>
      <c r="T23" s="36" t="s">
        <v>152</v>
      </c>
      <c r="U23" s="36" t="s">
        <v>196</v>
      </c>
      <c r="V23" s="36"/>
      <c r="W23" s="36"/>
    </row>
    <row r="24" spans="1:23" ht="14.25">
      <c r="A24" s="29">
        <v>44942</v>
      </c>
      <c r="B24" s="28">
        <v>8</v>
      </c>
      <c r="C24" s="13"/>
      <c r="D24" s="13"/>
      <c r="E24" s="13"/>
      <c r="F24" s="13">
        <f t="shared" si="1"/>
        <v>25</v>
      </c>
      <c r="G24" s="14">
        <f t="shared" si="3"/>
        <v>45256</v>
      </c>
      <c r="H24" s="14">
        <f t="shared" si="3"/>
        <v>45269</v>
      </c>
      <c r="I24" s="15" t="str">
        <f t="shared" si="0"/>
        <v>Sunday</v>
      </c>
      <c r="J24" s="15" t="str">
        <f t="shared" si="0"/>
        <v>Saturday</v>
      </c>
      <c r="K24" s="1"/>
      <c r="L24" s="10">
        <v>3534</v>
      </c>
      <c r="M24" s="10" t="s">
        <v>923</v>
      </c>
      <c r="N24" s="10" t="s">
        <v>83</v>
      </c>
      <c r="O24" s="1"/>
      <c r="P24" s="1"/>
      <c r="Q24" s="1"/>
      <c r="R24" s="1"/>
      <c r="S24" s="36" t="s">
        <v>197</v>
      </c>
      <c r="T24" s="36" t="s">
        <v>152</v>
      </c>
      <c r="U24" s="36" t="s">
        <v>198</v>
      </c>
      <c r="V24" s="36"/>
      <c r="W24" s="36"/>
    </row>
    <row r="25" spans="1:23" ht="14.25">
      <c r="A25" s="29">
        <v>44977</v>
      </c>
      <c r="B25" s="28">
        <v>8</v>
      </c>
      <c r="C25" s="13"/>
      <c r="D25" s="13"/>
      <c r="E25" s="13"/>
      <c r="F25" s="13">
        <f t="shared" si="1"/>
        <v>26</v>
      </c>
      <c r="G25" s="14">
        <f t="shared" si="3"/>
        <v>45270</v>
      </c>
      <c r="H25" s="14">
        <f t="shared" si="3"/>
        <v>45283</v>
      </c>
      <c r="I25" s="15" t="str">
        <f t="shared" si="0"/>
        <v>Sunday</v>
      </c>
      <c r="J25" s="15" t="str">
        <f t="shared" si="0"/>
        <v>Saturday</v>
      </c>
      <c r="K25" s="1"/>
      <c r="L25" s="10">
        <v>3511</v>
      </c>
      <c r="M25" s="10" t="s">
        <v>924</v>
      </c>
      <c r="N25" s="10" t="s">
        <v>881</v>
      </c>
      <c r="O25" s="1"/>
      <c r="P25" s="1"/>
      <c r="Q25" s="1"/>
      <c r="R25" s="1"/>
      <c r="S25" s="36" t="s">
        <v>199</v>
      </c>
      <c r="T25" s="36" t="s">
        <v>152</v>
      </c>
      <c r="U25" s="36" t="s">
        <v>200</v>
      </c>
      <c r="V25" s="36"/>
      <c r="W25" s="36"/>
    </row>
    <row r="26" spans="1:23" ht="14.25">
      <c r="A26" s="29">
        <v>45016</v>
      </c>
      <c r="B26" s="28">
        <v>8</v>
      </c>
      <c r="C26" s="13"/>
      <c r="D26" s="13"/>
      <c r="E26" s="13"/>
      <c r="F26" s="13">
        <f t="shared" si="1"/>
        <v>1</v>
      </c>
      <c r="G26" s="14">
        <f t="shared" si="3"/>
        <v>45284</v>
      </c>
      <c r="H26" s="14">
        <f t="shared" si="3"/>
        <v>45297</v>
      </c>
      <c r="I26" s="15" t="str">
        <f t="shared" si="0"/>
        <v>Sunday</v>
      </c>
      <c r="J26" s="15" t="str">
        <f t="shared" si="0"/>
        <v>Saturday</v>
      </c>
      <c r="K26" s="1"/>
      <c r="L26" s="10">
        <v>3512</v>
      </c>
      <c r="M26" s="10" t="s">
        <v>925</v>
      </c>
      <c r="N26" s="10" t="s">
        <v>881</v>
      </c>
      <c r="O26" s="1"/>
      <c r="P26" s="1"/>
      <c r="Q26" s="1"/>
      <c r="R26" s="1"/>
      <c r="S26" s="36" t="s">
        <v>201</v>
      </c>
      <c r="T26" s="36" t="s">
        <v>152</v>
      </c>
      <c r="U26" s="36" t="s">
        <v>202</v>
      </c>
      <c r="V26" s="36"/>
      <c r="W26" s="36"/>
    </row>
    <row r="27" spans="1:23" ht="14.25">
      <c r="A27" s="29">
        <v>45075</v>
      </c>
      <c r="B27" s="28">
        <v>8</v>
      </c>
      <c r="C27" s="13"/>
      <c r="D27" s="13"/>
      <c r="E27" s="13"/>
      <c r="F27" s="13">
        <f t="shared" si="1"/>
        <v>2</v>
      </c>
      <c r="G27" s="14">
        <f t="shared" si="3"/>
        <v>45298</v>
      </c>
      <c r="H27" s="14">
        <f t="shared" si="3"/>
        <v>45311</v>
      </c>
      <c r="I27" s="15" t="str">
        <f t="shared" si="0"/>
        <v>Sunday</v>
      </c>
      <c r="J27" s="15" t="str">
        <f t="shared" si="0"/>
        <v>Saturday</v>
      </c>
      <c r="K27" s="1"/>
      <c r="L27" s="10">
        <v>3525</v>
      </c>
      <c r="M27" s="10" t="s">
        <v>926</v>
      </c>
      <c r="N27" s="10" t="s">
        <v>83</v>
      </c>
      <c r="O27" s="1"/>
      <c r="P27" s="1"/>
      <c r="Q27" s="1"/>
      <c r="R27" s="1"/>
      <c r="S27" s="36" t="s">
        <v>203</v>
      </c>
      <c r="T27" s="36" t="s">
        <v>152</v>
      </c>
      <c r="U27" s="36" t="s">
        <v>204</v>
      </c>
      <c r="V27" s="36"/>
      <c r="W27" s="36"/>
    </row>
    <row r="28" spans="1:23" ht="14.25">
      <c r="A28" s="29">
        <v>45096</v>
      </c>
      <c r="B28" s="28">
        <v>8</v>
      </c>
      <c r="C28" s="13"/>
      <c r="D28" s="13"/>
      <c r="E28" s="13"/>
      <c r="F28" s="13">
        <f t="shared" si="1"/>
        <v>3</v>
      </c>
      <c r="G28" s="14">
        <f t="shared" si="3"/>
        <v>45312</v>
      </c>
      <c r="H28" s="14">
        <f t="shared" si="3"/>
        <v>45325</v>
      </c>
      <c r="I28" s="15" t="str">
        <f t="shared" si="0"/>
        <v>Sunday</v>
      </c>
      <c r="J28" s="15" t="str">
        <f t="shared" si="0"/>
        <v>Saturday</v>
      </c>
      <c r="K28" s="1"/>
      <c r="L28" s="10">
        <v>3532</v>
      </c>
      <c r="M28" s="10" t="s">
        <v>927</v>
      </c>
      <c r="N28" s="10" t="s">
        <v>83</v>
      </c>
      <c r="O28" s="1"/>
      <c r="P28" s="1"/>
      <c r="Q28" s="1"/>
      <c r="R28" s="1"/>
      <c r="S28" s="36" t="s">
        <v>205</v>
      </c>
      <c r="T28" s="36" t="s">
        <v>152</v>
      </c>
      <c r="U28" s="36" t="s">
        <v>206</v>
      </c>
      <c r="V28" s="36"/>
      <c r="W28" s="36"/>
    </row>
    <row r="29" spans="1:23" ht="14.25">
      <c r="A29" s="29">
        <v>45111</v>
      </c>
      <c r="B29" s="28">
        <v>8</v>
      </c>
      <c r="C29" s="13"/>
      <c r="D29" s="13"/>
      <c r="E29" s="13"/>
      <c r="F29" s="13">
        <f t="shared" si="1"/>
        <v>4</v>
      </c>
      <c r="G29" s="14">
        <f t="shared" si="3"/>
        <v>45326</v>
      </c>
      <c r="H29" s="14">
        <f t="shared" si="3"/>
        <v>45339</v>
      </c>
      <c r="I29" s="15" t="str">
        <f t="shared" si="0"/>
        <v>Sunday</v>
      </c>
      <c r="J29" s="15" t="str">
        <f t="shared" si="0"/>
        <v>Saturday</v>
      </c>
      <c r="K29" s="1"/>
      <c r="L29" s="10">
        <v>3524</v>
      </c>
      <c r="M29" s="10" t="s">
        <v>928</v>
      </c>
      <c r="N29" s="10" t="s">
        <v>883</v>
      </c>
      <c r="O29" s="1"/>
      <c r="P29" s="1"/>
      <c r="Q29" s="1"/>
      <c r="R29" s="1"/>
      <c r="S29" s="36" t="s">
        <v>207</v>
      </c>
      <c r="T29" s="36" t="s">
        <v>177</v>
      </c>
      <c r="U29" s="36" t="s">
        <v>208</v>
      </c>
      <c r="V29" s="36"/>
      <c r="W29" s="36"/>
    </row>
    <row r="30" spans="1:23" ht="14.25">
      <c r="A30" s="29">
        <v>45173</v>
      </c>
      <c r="B30" s="28">
        <v>8</v>
      </c>
      <c r="C30" s="13"/>
      <c r="D30" s="13"/>
      <c r="E30" s="13"/>
      <c r="F30" s="13">
        <f t="shared" si="1"/>
        <v>5</v>
      </c>
      <c r="G30" s="14">
        <f t="shared" si="3"/>
        <v>45340</v>
      </c>
      <c r="H30" s="14">
        <f t="shared" si="3"/>
        <v>45353</v>
      </c>
      <c r="I30" s="15" t="str">
        <f t="shared" si="0"/>
        <v>Sunday</v>
      </c>
      <c r="J30" s="15" t="str">
        <f t="shared" si="0"/>
        <v>Saturday</v>
      </c>
      <c r="K30" s="1"/>
      <c r="L30" s="10">
        <v>3527</v>
      </c>
      <c r="M30" s="10" t="s">
        <v>929</v>
      </c>
      <c r="N30" s="10" t="s">
        <v>883</v>
      </c>
      <c r="O30" s="1"/>
      <c r="P30" s="1"/>
      <c r="Q30" s="1"/>
      <c r="R30" s="1"/>
      <c r="S30" s="36" t="s">
        <v>209</v>
      </c>
      <c r="T30" s="36" t="s">
        <v>177</v>
      </c>
      <c r="U30" s="36" t="s">
        <v>210</v>
      </c>
      <c r="V30" s="36"/>
      <c r="W30" s="36"/>
    </row>
    <row r="31" spans="1:23" ht="14.25">
      <c r="A31" s="29">
        <v>45208</v>
      </c>
      <c r="B31" s="28">
        <v>8</v>
      </c>
      <c r="C31" s="13"/>
      <c r="D31" s="13"/>
      <c r="E31" s="13"/>
      <c r="F31" s="13">
        <f t="shared" si="1"/>
        <v>6</v>
      </c>
      <c r="G31" s="14">
        <f t="shared" si="3"/>
        <v>45354</v>
      </c>
      <c r="H31" s="14">
        <f t="shared" si="3"/>
        <v>45367</v>
      </c>
      <c r="I31" s="15" t="str">
        <f t="shared" si="0"/>
        <v>Sunday</v>
      </c>
      <c r="J31" s="15" t="str">
        <f t="shared" si="0"/>
        <v>Saturday</v>
      </c>
      <c r="K31" s="1"/>
      <c r="L31" s="10">
        <v>3528</v>
      </c>
      <c r="M31" s="10" t="s">
        <v>930</v>
      </c>
      <c r="N31" s="10" t="s">
        <v>883</v>
      </c>
      <c r="O31" s="1"/>
      <c r="P31" s="1"/>
      <c r="Q31" s="1"/>
      <c r="R31" s="1"/>
      <c r="S31" s="36" t="s">
        <v>211</v>
      </c>
      <c r="T31" s="36" t="s">
        <v>152</v>
      </c>
      <c r="U31" s="36" t="s">
        <v>212</v>
      </c>
      <c r="V31" s="36"/>
      <c r="W31" s="36"/>
    </row>
    <row r="32" spans="1:23" ht="14.25">
      <c r="A32" s="29">
        <v>45240</v>
      </c>
      <c r="B32" s="28">
        <v>8</v>
      </c>
      <c r="C32" s="13"/>
      <c r="D32" s="13"/>
      <c r="E32" s="13"/>
      <c r="F32" s="13">
        <f t="shared" si="1"/>
        <v>7</v>
      </c>
      <c r="G32" s="14">
        <f t="shared" si="3"/>
        <v>45368</v>
      </c>
      <c r="H32" s="14">
        <f t="shared" si="3"/>
        <v>45381</v>
      </c>
      <c r="I32" s="15" t="str">
        <f t="shared" si="0"/>
        <v>Sunday</v>
      </c>
      <c r="J32" s="15" t="str">
        <f t="shared" si="0"/>
        <v>Saturday</v>
      </c>
      <c r="K32" s="1"/>
      <c r="L32" s="10">
        <v>7121</v>
      </c>
      <c r="M32" s="10" t="s">
        <v>931</v>
      </c>
      <c r="N32" s="10" t="s">
        <v>883</v>
      </c>
      <c r="O32" s="1"/>
      <c r="P32" s="1"/>
      <c r="Q32" s="1"/>
      <c r="R32" s="1"/>
      <c r="S32" s="36" t="s">
        <v>213</v>
      </c>
      <c r="T32" s="36" t="s">
        <v>152</v>
      </c>
      <c r="U32" s="36" t="s">
        <v>214</v>
      </c>
      <c r="V32" s="36"/>
      <c r="W32" s="36"/>
    </row>
    <row r="33" spans="1:23" ht="14.25">
      <c r="A33" s="29">
        <v>45253</v>
      </c>
      <c r="B33" s="28">
        <v>8</v>
      </c>
      <c r="C33" s="13"/>
      <c r="D33" s="13"/>
      <c r="E33" s="13"/>
      <c r="F33" s="13">
        <f t="shared" si="1"/>
        <v>8</v>
      </c>
      <c r="G33" s="14">
        <f t="shared" si="3"/>
        <v>45382</v>
      </c>
      <c r="H33" s="14">
        <f t="shared" si="3"/>
        <v>45395</v>
      </c>
      <c r="I33" s="15" t="str">
        <f t="shared" si="0"/>
        <v>Sunday</v>
      </c>
      <c r="J33" s="15" t="str">
        <f t="shared" si="0"/>
        <v>Saturday</v>
      </c>
      <c r="K33" s="1"/>
      <c r="L33" s="10">
        <v>1627</v>
      </c>
      <c r="M33" s="10" t="s">
        <v>932</v>
      </c>
      <c r="N33" s="10" t="s">
        <v>881</v>
      </c>
      <c r="O33" s="1"/>
      <c r="P33" s="1"/>
      <c r="Q33" s="1"/>
      <c r="R33" s="1"/>
      <c r="S33" s="36" t="s">
        <v>78</v>
      </c>
      <c r="T33" s="36" t="s">
        <v>152</v>
      </c>
      <c r="U33" s="36" t="s">
        <v>215</v>
      </c>
      <c r="V33" s="36"/>
      <c r="W33" s="36"/>
    </row>
    <row r="34" spans="1:23" ht="14.25">
      <c r="A34" s="29">
        <v>45254</v>
      </c>
      <c r="B34" s="28">
        <v>8</v>
      </c>
      <c r="C34" s="13"/>
      <c r="D34" s="13"/>
      <c r="E34" s="13"/>
      <c r="F34" s="13">
        <f t="shared" si="1"/>
        <v>9</v>
      </c>
      <c r="G34" s="14">
        <f t="shared" si="3"/>
        <v>45396</v>
      </c>
      <c r="H34" s="14">
        <f t="shared" si="3"/>
        <v>45409</v>
      </c>
      <c r="I34" s="15" t="str">
        <f t="shared" si="0"/>
        <v>Sunday</v>
      </c>
      <c r="J34" s="15" t="str">
        <f t="shared" si="0"/>
        <v>Saturday</v>
      </c>
      <c r="K34" s="1"/>
      <c r="L34" s="10">
        <v>7664</v>
      </c>
      <c r="M34" s="10" t="s">
        <v>933</v>
      </c>
      <c r="N34" s="10" t="s">
        <v>882</v>
      </c>
      <c r="O34" s="1"/>
      <c r="P34" s="1"/>
      <c r="Q34" s="1"/>
      <c r="R34" s="1"/>
      <c r="S34" s="36" t="s">
        <v>216</v>
      </c>
      <c r="T34" s="36" t="s">
        <v>152</v>
      </c>
      <c r="U34" s="36" t="s">
        <v>217</v>
      </c>
      <c r="V34" s="36"/>
      <c r="W34" s="36"/>
    </row>
    <row r="35" spans="1:23" ht="14.25">
      <c r="A35" s="29">
        <v>45285</v>
      </c>
      <c r="B35" s="28"/>
      <c r="C35" s="13"/>
      <c r="D35" s="13"/>
      <c r="E35" s="13"/>
      <c r="F35" s="13">
        <f t="shared" si="1"/>
        <v>10</v>
      </c>
      <c r="G35" s="14">
        <f t="shared" si="3"/>
        <v>45410</v>
      </c>
      <c r="H35" s="14">
        <f t="shared" si="3"/>
        <v>45423</v>
      </c>
      <c r="I35" s="15" t="str">
        <f t="shared" si="0"/>
        <v>Sunday</v>
      </c>
      <c r="J35" s="15" t="str">
        <f t="shared" si="0"/>
        <v>Saturday</v>
      </c>
      <c r="K35" s="1"/>
      <c r="L35" s="10">
        <v>1630</v>
      </c>
      <c r="M35" s="10" t="s">
        <v>934</v>
      </c>
      <c r="N35" s="10" t="s">
        <v>881</v>
      </c>
      <c r="O35" s="1"/>
      <c r="P35" s="1"/>
      <c r="Q35" s="1"/>
      <c r="R35" s="1"/>
      <c r="S35" s="36" t="s">
        <v>218</v>
      </c>
      <c r="T35" s="36" t="s">
        <v>152</v>
      </c>
      <c r="U35" s="36" t="s">
        <v>219</v>
      </c>
      <c r="V35" s="36"/>
      <c r="W35" s="36"/>
    </row>
    <row r="36" spans="1:23" ht="14.25">
      <c r="A36" s="29">
        <v>45286</v>
      </c>
      <c r="B36" s="28"/>
      <c r="C36" s="13"/>
      <c r="D36" s="13"/>
      <c r="E36" s="13"/>
      <c r="F36" s="13">
        <f t="shared" si="1"/>
        <v>11</v>
      </c>
      <c r="G36" s="14">
        <f t="shared" ref="G36:H42" si="4">G35+14</f>
        <v>45424</v>
      </c>
      <c r="H36" s="14">
        <f t="shared" si="4"/>
        <v>45437</v>
      </c>
      <c r="I36" s="15" t="str">
        <f t="shared" si="0"/>
        <v>Sunday</v>
      </c>
      <c r="J36" s="15" t="str">
        <f t="shared" si="0"/>
        <v>Saturday</v>
      </c>
      <c r="K36" s="1"/>
      <c r="L36" s="10">
        <v>1632</v>
      </c>
      <c r="M36" s="10" t="s">
        <v>20</v>
      </c>
      <c r="N36" s="10" t="s">
        <v>881</v>
      </c>
      <c r="O36" s="1"/>
      <c r="P36" s="1"/>
      <c r="Q36" s="1"/>
      <c r="R36" s="1"/>
      <c r="S36" s="36" t="s">
        <v>220</v>
      </c>
      <c r="T36" s="36" t="s">
        <v>152</v>
      </c>
      <c r="U36" s="36" t="s">
        <v>221</v>
      </c>
      <c r="V36" s="36"/>
      <c r="W36" s="36"/>
    </row>
    <row r="37" spans="1:23" ht="14.25">
      <c r="A37" s="29"/>
      <c r="B37" s="28"/>
      <c r="C37" s="13"/>
      <c r="D37" s="13"/>
      <c r="E37" s="13"/>
      <c r="F37" s="13">
        <f t="shared" si="1"/>
        <v>12</v>
      </c>
      <c r="G37" s="14">
        <f t="shared" si="4"/>
        <v>45438</v>
      </c>
      <c r="H37" s="14">
        <f t="shared" si="4"/>
        <v>45451</v>
      </c>
      <c r="I37" s="15" t="str">
        <f t="shared" si="0"/>
        <v>Sunday</v>
      </c>
      <c r="J37" s="15" t="str">
        <f t="shared" si="0"/>
        <v>Saturday</v>
      </c>
      <c r="K37" s="1"/>
      <c r="L37" s="10">
        <v>7665</v>
      </c>
      <c r="M37" s="10" t="s">
        <v>935</v>
      </c>
      <c r="N37" s="10" t="s">
        <v>882</v>
      </c>
      <c r="O37" s="1"/>
      <c r="P37" s="1"/>
      <c r="Q37" s="1"/>
      <c r="R37" s="1"/>
      <c r="S37" s="36" t="s">
        <v>222</v>
      </c>
      <c r="T37" s="36" t="s">
        <v>152</v>
      </c>
      <c r="U37" s="36" t="s">
        <v>223</v>
      </c>
      <c r="V37" s="36"/>
      <c r="W37" s="36"/>
    </row>
    <row r="38" spans="1:23" ht="14.25">
      <c r="A38" s="29"/>
      <c r="B38" s="28"/>
      <c r="C38" s="13"/>
      <c r="D38" s="13"/>
      <c r="E38" s="13"/>
      <c r="F38" s="13">
        <f t="shared" si="1"/>
        <v>13</v>
      </c>
      <c r="G38" s="14">
        <f t="shared" si="4"/>
        <v>45452</v>
      </c>
      <c r="H38" s="14">
        <f t="shared" si="4"/>
        <v>45465</v>
      </c>
      <c r="I38" s="15" t="str">
        <f t="shared" si="0"/>
        <v>Sunday</v>
      </c>
      <c r="J38" s="15" t="str">
        <f t="shared" si="0"/>
        <v>Saturday</v>
      </c>
      <c r="K38" s="1"/>
      <c r="L38" s="10">
        <v>1635</v>
      </c>
      <c r="M38" s="10" t="s">
        <v>936</v>
      </c>
      <c r="N38" s="10" t="s">
        <v>881</v>
      </c>
      <c r="O38" s="1"/>
      <c r="P38" s="1"/>
      <c r="Q38" s="1"/>
      <c r="R38" s="1"/>
      <c r="S38" s="36" t="s">
        <v>224</v>
      </c>
      <c r="T38" s="36" t="s">
        <v>152</v>
      </c>
      <c r="U38" s="36" t="s">
        <v>225</v>
      </c>
      <c r="V38" s="36"/>
      <c r="W38" s="36"/>
    </row>
    <row r="39" spans="1:23" ht="14.25">
      <c r="A39" s="29"/>
      <c r="B39" s="28"/>
      <c r="C39" s="13"/>
      <c r="D39" s="13"/>
      <c r="E39" s="13"/>
      <c r="F39" s="13">
        <f t="shared" si="1"/>
        <v>14</v>
      </c>
      <c r="G39" s="14">
        <f t="shared" si="4"/>
        <v>45466</v>
      </c>
      <c r="H39" s="14">
        <f t="shared" si="4"/>
        <v>45479</v>
      </c>
      <c r="I39" s="15" t="str">
        <f t="shared" si="0"/>
        <v>Sunday</v>
      </c>
      <c r="J39" s="15" t="str">
        <f t="shared" si="0"/>
        <v>Saturday</v>
      </c>
      <c r="K39" s="1"/>
      <c r="L39" s="10">
        <v>3259</v>
      </c>
      <c r="M39" s="10" t="s">
        <v>937</v>
      </c>
      <c r="N39" s="10" t="s">
        <v>881</v>
      </c>
      <c r="O39" s="1"/>
      <c r="P39" s="1"/>
      <c r="Q39" s="1"/>
      <c r="R39" s="1"/>
      <c r="S39" s="36" t="s">
        <v>226</v>
      </c>
      <c r="T39" s="36" t="s">
        <v>152</v>
      </c>
      <c r="U39" s="36" t="s">
        <v>227</v>
      </c>
      <c r="V39" s="36"/>
      <c r="W39" s="36"/>
    </row>
    <row r="40" spans="1:23" ht="14.25">
      <c r="A40" s="29"/>
      <c r="B40" s="28"/>
      <c r="C40" s="13"/>
      <c r="D40" s="13"/>
      <c r="E40" s="13"/>
      <c r="F40" s="13">
        <f t="shared" si="1"/>
        <v>15</v>
      </c>
      <c r="G40" s="14">
        <f t="shared" si="4"/>
        <v>45480</v>
      </c>
      <c r="H40" s="14">
        <f t="shared" si="4"/>
        <v>45493</v>
      </c>
      <c r="I40" s="15" t="str">
        <f t="shared" si="0"/>
        <v>Sunday</v>
      </c>
      <c r="J40" s="15" t="str">
        <f t="shared" si="0"/>
        <v>Saturday</v>
      </c>
      <c r="K40" s="1"/>
      <c r="L40" s="10">
        <v>3254</v>
      </c>
      <c r="M40" s="10" t="s">
        <v>938</v>
      </c>
      <c r="N40" s="10" t="s">
        <v>881</v>
      </c>
      <c r="O40" s="1"/>
      <c r="P40" s="1"/>
      <c r="Q40" s="1"/>
      <c r="R40" s="1"/>
      <c r="S40" s="36" t="s">
        <v>228</v>
      </c>
      <c r="T40" s="36" t="s">
        <v>152</v>
      </c>
      <c r="U40" s="36" t="s">
        <v>229</v>
      </c>
      <c r="V40" s="36"/>
      <c r="W40" s="36"/>
    </row>
    <row r="41" spans="1:23" ht="16.5">
      <c r="A41" s="29"/>
      <c r="B41" s="28"/>
      <c r="C41" s="13"/>
      <c r="D41" s="13"/>
      <c r="E41" s="13"/>
      <c r="F41" s="13">
        <f t="shared" si="1"/>
        <v>16</v>
      </c>
      <c r="G41" s="14">
        <f t="shared" si="4"/>
        <v>45494</v>
      </c>
      <c r="H41" s="14">
        <f t="shared" si="4"/>
        <v>45507</v>
      </c>
      <c r="I41" s="15" t="str">
        <f t="shared" si="0"/>
        <v>Sunday</v>
      </c>
      <c r="J41" s="15" t="str">
        <f t="shared" si="0"/>
        <v>Saturday</v>
      </c>
      <c r="K41" s="1"/>
      <c r="L41" s="10">
        <v>3257</v>
      </c>
      <c r="M41" s="10" t="s">
        <v>939</v>
      </c>
      <c r="N41" s="10" t="s">
        <v>881</v>
      </c>
      <c r="O41" s="1"/>
      <c r="P41" s="1"/>
      <c r="Q41" s="1"/>
      <c r="R41" s="1"/>
      <c r="S41" s="36" t="s">
        <v>83</v>
      </c>
      <c r="T41" s="36" t="s">
        <v>152</v>
      </c>
      <c r="U41" s="36" t="s">
        <v>230</v>
      </c>
      <c r="V41" s="36"/>
      <c r="W41" s="36"/>
    </row>
    <row r="42" spans="1:23" ht="16.5">
      <c r="A42" s="29"/>
      <c r="B42" s="28"/>
      <c r="C42" s="13"/>
      <c r="D42" s="13"/>
      <c r="E42" s="13"/>
      <c r="F42" s="13">
        <f t="shared" si="1"/>
        <v>17</v>
      </c>
      <c r="G42" s="14">
        <f t="shared" si="4"/>
        <v>45508</v>
      </c>
      <c r="H42" s="14">
        <f t="shared" si="4"/>
        <v>45521</v>
      </c>
      <c r="I42" s="15" t="str">
        <f t="shared" si="0"/>
        <v>Sunday</v>
      </c>
      <c r="J42" s="15" t="str">
        <f t="shared" si="0"/>
        <v>Saturday</v>
      </c>
      <c r="K42" s="1"/>
      <c r="L42" s="10">
        <v>3253</v>
      </c>
      <c r="M42" s="10" t="s">
        <v>940</v>
      </c>
      <c r="N42" s="10" t="s">
        <v>881</v>
      </c>
      <c r="O42" s="1"/>
      <c r="P42" s="1"/>
      <c r="Q42" s="1"/>
      <c r="R42" s="1"/>
      <c r="S42" s="36" t="s">
        <v>231</v>
      </c>
      <c r="T42" s="36" t="s">
        <v>152</v>
      </c>
      <c r="U42" s="36" t="s">
        <v>232</v>
      </c>
      <c r="V42" s="36"/>
      <c r="W42" s="36"/>
    </row>
    <row r="43" spans="1:23" ht="16.5">
      <c r="A43" s="29"/>
      <c r="B43" s="28"/>
      <c r="C43" s="13"/>
      <c r="D43" s="13"/>
      <c r="E43" s="13"/>
      <c r="F43" s="13"/>
      <c r="G43" s="13"/>
      <c r="H43" s="13"/>
      <c r="I43" s="13"/>
      <c r="J43" s="13"/>
      <c r="K43" s="1"/>
      <c r="L43" s="10">
        <v>3260</v>
      </c>
      <c r="M43" s="10" t="s">
        <v>941</v>
      </c>
      <c r="N43" s="10" t="s">
        <v>881</v>
      </c>
      <c r="O43" s="1"/>
      <c r="P43" s="1"/>
      <c r="Q43" s="1"/>
      <c r="R43" s="1"/>
      <c r="S43" s="36" t="s">
        <v>233</v>
      </c>
      <c r="T43" s="36" t="s">
        <v>152</v>
      </c>
      <c r="U43" s="36" t="s">
        <v>234</v>
      </c>
      <c r="V43" s="36"/>
      <c r="W43" s="36"/>
    </row>
    <row r="44" spans="1:23" ht="16.5">
      <c r="A44" s="12"/>
      <c r="B44" s="2"/>
      <c r="C44" s="1"/>
      <c r="D44" s="1"/>
      <c r="E44" s="1"/>
      <c r="F44" s="1"/>
      <c r="G44" s="1"/>
      <c r="H44" s="1"/>
      <c r="I44" s="1"/>
      <c r="J44" s="1"/>
      <c r="K44" s="1"/>
      <c r="L44" s="10">
        <v>3252</v>
      </c>
      <c r="M44" s="10" t="s">
        <v>942</v>
      </c>
      <c r="N44" s="10" t="s">
        <v>881</v>
      </c>
      <c r="O44" s="1"/>
      <c r="P44" s="1"/>
      <c r="Q44" s="1"/>
      <c r="R44" s="1"/>
      <c r="S44" s="36" t="s">
        <v>235</v>
      </c>
      <c r="T44" s="36" t="s">
        <v>152</v>
      </c>
      <c r="U44" s="36" t="s">
        <v>236</v>
      </c>
      <c r="V44" s="36"/>
      <c r="W44" s="36"/>
    </row>
    <row r="45" spans="1:23" ht="16.5">
      <c r="A45" s="12"/>
      <c r="B45" s="2"/>
      <c r="C45" s="1"/>
      <c r="D45" s="1"/>
      <c r="E45" s="1"/>
      <c r="F45" s="1"/>
      <c r="G45" s="1"/>
      <c r="H45" s="1"/>
      <c r="I45" s="1"/>
      <c r="J45" s="1"/>
      <c r="K45" s="1"/>
      <c r="L45" s="10">
        <v>3258</v>
      </c>
      <c r="M45" s="10" t="s">
        <v>943</v>
      </c>
      <c r="N45" s="10" t="s">
        <v>881</v>
      </c>
      <c r="O45" s="1"/>
      <c r="P45" s="1"/>
      <c r="Q45" s="1"/>
      <c r="R45" s="1"/>
      <c r="S45" s="36" t="s">
        <v>237</v>
      </c>
      <c r="T45" s="36" t="s">
        <v>152</v>
      </c>
      <c r="U45" s="36" t="s">
        <v>238</v>
      </c>
      <c r="V45" s="36"/>
      <c r="W45" s="36"/>
    </row>
    <row r="46" spans="1:23" ht="16.5">
      <c r="A46" s="12"/>
      <c r="B46" s="2"/>
      <c r="C46" s="1"/>
      <c r="D46" s="1"/>
      <c r="E46" s="1"/>
      <c r="F46" s="1"/>
      <c r="G46" s="1"/>
      <c r="H46" s="1"/>
      <c r="I46" s="1"/>
      <c r="J46" s="1"/>
      <c r="K46" s="1"/>
      <c r="L46" s="10">
        <v>3255</v>
      </c>
      <c r="M46" s="10" t="s">
        <v>944</v>
      </c>
      <c r="N46" s="10" t="s">
        <v>83</v>
      </c>
      <c r="O46" s="1"/>
      <c r="P46" s="1"/>
      <c r="Q46" s="1"/>
      <c r="R46" s="1"/>
      <c r="S46" s="36" t="s">
        <v>239</v>
      </c>
      <c r="T46" s="36" t="s">
        <v>152</v>
      </c>
      <c r="U46" s="36" t="s">
        <v>240</v>
      </c>
      <c r="V46" s="36"/>
      <c r="W46" s="36"/>
    </row>
    <row r="47" spans="1:23" ht="16.5">
      <c r="A47" s="12"/>
      <c r="B47" s="2"/>
      <c r="C47" s="1"/>
      <c r="D47" s="1"/>
      <c r="E47" s="1"/>
      <c r="F47" s="1"/>
      <c r="G47" s="1"/>
      <c r="H47" s="1"/>
      <c r="I47" s="1"/>
      <c r="J47" s="1"/>
      <c r="K47" s="1"/>
      <c r="L47" s="10">
        <v>3256</v>
      </c>
      <c r="M47" s="10" t="s">
        <v>945</v>
      </c>
      <c r="N47" s="10" t="s">
        <v>83</v>
      </c>
      <c r="O47" s="1"/>
      <c r="P47" s="1"/>
      <c r="Q47" s="1"/>
      <c r="R47" s="1"/>
      <c r="S47" s="36" t="s">
        <v>77</v>
      </c>
      <c r="T47" s="36" t="s">
        <v>177</v>
      </c>
      <c r="U47" s="36" t="s">
        <v>241</v>
      </c>
      <c r="V47" s="36"/>
      <c r="W47" s="36"/>
    </row>
    <row r="48" spans="1:23" ht="16.5">
      <c r="A48" s="12"/>
      <c r="B48" s="2"/>
      <c r="C48" s="1"/>
      <c r="D48" s="1"/>
      <c r="E48" s="1"/>
      <c r="F48" s="1"/>
      <c r="G48" s="1"/>
      <c r="H48" s="1"/>
      <c r="I48" s="1"/>
      <c r="J48" s="1"/>
      <c r="K48" s="1"/>
      <c r="L48" s="10">
        <v>3251</v>
      </c>
      <c r="M48" s="10" t="s">
        <v>946</v>
      </c>
      <c r="N48" s="10" t="s">
        <v>881</v>
      </c>
      <c r="O48" s="1"/>
      <c r="P48" s="1"/>
      <c r="Q48" s="1"/>
      <c r="R48" s="1"/>
      <c r="S48" s="36" t="s">
        <v>87</v>
      </c>
      <c r="T48" s="36" t="s">
        <v>152</v>
      </c>
      <c r="U48" s="36" t="s">
        <v>242</v>
      </c>
      <c r="V48" s="36"/>
      <c r="W48" s="36"/>
    </row>
    <row r="49" spans="1:23" ht="16.5">
      <c r="A49" s="12"/>
      <c r="B49" s="2"/>
      <c r="C49" s="1"/>
      <c r="D49" s="1"/>
      <c r="E49" s="1"/>
      <c r="F49" s="1"/>
      <c r="G49" s="1"/>
      <c r="H49" s="1"/>
      <c r="I49" s="1"/>
      <c r="J49" s="1"/>
      <c r="K49" s="1"/>
      <c r="L49" s="10">
        <v>3321</v>
      </c>
      <c r="M49" s="10" t="s">
        <v>947</v>
      </c>
      <c r="N49" s="10" t="s">
        <v>884</v>
      </c>
      <c r="O49" s="1"/>
      <c r="P49" s="1"/>
      <c r="Q49" s="1"/>
      <c r="R49" s="1"/>
      <c r="S49" s="36" t="s">
        <v>92</v>
      </c>
      <c r="T49" s="36" t="s">
        <v>152</v>
      </c>
      <c r="U49" s="36" t="s">
        <v>243</v>
      </c>
      <c r="V49" s="36"/>
      <c r="W49" s="36"/>
    </row>
    <row r="50" spans="1:23" ht="16.5">
      <c r="A50" s="12"/>
      <c r="B50" s="2"/>
      <c r="C50" s="1"/>
      <c r="D50" s="1"/>
      <c r="E50" s="1"/>
      <c r="F50" s="1"/>
      <c r="G50" s="1"/>
      <c r="H50" s="1"/>
      <c r="I50" s="1"/>
      <c r="J50" s="1"/>
      <c r="K50" s="1"/>
      <c r="L50" s="10">
        <v>3627</v>
      </c>
      <c r="M50" s="10" t="s">
        <v>948</v>
      </c>
      <c r="N50" s="10" t="s">
        <v>884</v>
      </c>
      <c r="O50" s="1"/>
      <c r="P50" s="1"/>
      <c r="Q50" s="1"/>
      <c r="R50" s="1"/>
      <c r="S50" s="36" t="s">
        <v>244</v>
      </c>
      <c r="T50" s="36" t="s">
        <v>152</v>
      </c>
      <c r="U50" s="36" t="s">
        <v>245</v>
      </c>
      <c r="V50" s="36"/>
      <c r="W50" s="36"/>
    </row>
    <row r="51" spans="1:23" ht="16.5">
      <c r="A51" s="12"/>
      <c r="B51" s="2"/>
      <c r="C51" s="1"/>
      <c r="D51" s="1"/>
      <c r="E51" s="1"/>
      <c r="F51" s="1"/>
      <c r="G51" s="1"/>
      <c r="H51" s="1"/>
      <c r="I51" s="1"/>
      <c r="J51" s="1"/>
      <c r="K51" s="1"/>
      <c r="L51" s="10">
        <v>5109</v>
      </c>
      <c r="M51" s="10" t="s">
        <v>949</v>
      </c>
      <c r="N51" s="10" t="s">
        <v>881</v>
      </c>
      <c r="O51" s="1"/>
      <c r="P51" s="1"/>
      <c r="Q51" s="1"/>
      <c r="R51" s="1"/>
      <c r="S51" s="36" t="s">
        <v>246</v>
      </c>
      <c r="T51" s="36" t="s">
        <v>152</v>
      </c>
      <c r="U51" s="36" t="s">
        <v>247</v>
      </c>
      <c r="V51" s="36"/>
      <c r="W51" s="36"/>
    </row>
    <row r="52" spans="1:23" ht="16.5">
      <c r="A52" s="12"/>
      <c r="B52" s="2"/>
      <c r="C52" s="1"/>
      <c r="D52" s="1"/>
      <c r="E52" s="1"/>
      <c r="F52" s="1"/>
      <c r="G52" s="1"/>
      <c r="H52" s="1"/>
      <c r="I52" s="1"/>
      <c r="J52" s="1"/>
      <c r="K52" s="1"/>
      <c r="L52" s="10">
        <v>3418</v>
      </c>
      <c r="M52" s="10" t="s">
        <v>950</v>
      </c>
      <c r="N52" s="10" t="s">
        <v>83</v>
      </c>
      <c r="O52" s="1"/>
      <c r="P52" s="1"/>
      <c r="Q52" s="1"/>
      <c r="R52" s="1"/>
      <c r="S52" s="36" t="s">
        <v>248</v>
      </c>
      <c r="T52" s="36" t="s">
        <v>152</v>
      </c>
      <c r="U52" s="36" t="s">
        <v>249</v>
      </c>
      <c r="V52" s="36"/>
      <c r="W52" s="36"/>
    </row>
    <row r="53" spans="1:23" ht="16.5">
      <c r="A53" s="12"/>
      <c r="B53" s="2"/>
      <c r="C53" s="1"/>
      <c r="D53" s="1"/>
      <c r="E53" s="1"/>
      <c r="F53" s="1"/>
      <c r="G53" s="1"/>
      <c r="H53" s="1"/>
      <c r="I53" s="1"/>
      <c r="J53" s="1"/>
      <c r="K53" s="1"/>
      <c r="L53" s="10">
        <v>3406</v>
      </c>
      <c r="M53" s="10" t="s">
        <v>951</v>
      </c>
      <c r="N53" s="10" t="s">
        <v>881</v>
      </c>
      <c r="O53" s="1"/>
      <c r="P53" s="1"/>
      <c r="Q53" s="1"/>
      <c r="R53" s="1"/>
      <c r="S53" s="36" t="s">
        <v>250</v>
      </c>
      <c r="T53" s="36" t="s">
        <v>152</v>
      </c>
      <c r="U53" s="36" t="s">
        <v>251</v>
      </c>
      <c r="V53" s="36"/>
      <c r="W53" s="36"/>
    </row>
    <row r="54" spans="1:23" ht="16.5">
      <c r="A54" s="12"/>
      <c r="B54" s="2"/>
      <c r="C54" s="1"/>
      <c r="D54" s="1"/>
      <c r="E54" s="1"/>
      <c r="F54" s="1"/>
      <c r="G54" s="1"/>
      <c r="H54" s="1"/>
      <c r="I54" s="1"/>
      <c r="J54" s="1"/>
      <c r="K54" s="1"/>
      <c r="L54" s="10">
        <v>3841</v>
      </c>
      <c r="M54" s="10" t="s">
        <v>952</v>
      </c>
      <c r="N54" s="10" t="s">
        <v>876</v>
      </c>
      <c r="O54" s="1"/>
      <c r="P54" s="1"/>
      <c r="Q54" s="1"/>
      <c r="R54" s="1"/>
      <c r="S54" s="36" t="s">
        <v>252</v>
      </c>
      <c r="T54" s="36" t="s">
        <v>152</v>
      </c>
      <c r="U54" s="36" t="s">
        <v>253</v>
      </c>
      <c r="V54" s="36"/>
      <c r="W54" s="36"/>
    </row>
    <row r="55" spans="1:23" ht="16.5">
      <c r="A55" s="12"/>
      <c r="B55" s="2"/>
      <c r="C55" s="1"/>
      <c r="D55" s="1"/>
      <c r="E55" s="1"/>
      <c r="F55" s="1"/>
      <c r="G55" s="1"/>
      <c r="H55" s="1"/>
      <c r="I55" s="1"/>
      <c r="J55" s="1"/>
      <c r="K55" s="1"/>
      <c r="L55" s="10">
        <v>3852</v>
      </c>
      <c r="M55" s="10" t="s">
        <v>953</v>
      </c>
      <c r="N55" s="10" t="s">
        <v>876</v>
      </c>
      <c r="O55" s="1"/>
      <c r="P55" s="1"/>
      <c r="Q55" s="1"/>
      <c r="R55" s="1"/>
      <c r="S55" s="36" t="s">
        <v>254</v>
      </c>
      <c r="T55" s="36" t="s">
        <v>152</v>
      </c>
      <c r="U55" s="36" t="s">
        <v>255</v>
      </c>
      <c r="V55" s="36"/>
      <c r="W55" s="36"/>
    </row>
    <row r="56" spans="1:23" ht="16.5">
      <c r="A56" s="12"/>
      <c r="B56" s="2"/>
      <c r="C56" s="1"/>
      <c r="D56" s="1"/>
      <c r="E56" s="1"/>
      <c r="F56" s="1"/>
      <c r="G56" s="1"/>
      <c r="H56" s="1"/>
      <c r="I56" s="1"/>
      <c r="J56" s="1"/>
      <c r="K56" s="1"/>
      <c r="L56" s="10">
        <v>2328</v>
      </c>
      <c r="M56" s="10" t="s">
        <v>954</v>
      </c>
      <c r="N56" s="10" t="s">
        <v>878</v>
      </c>
      <c r="O56" s="1"/>
      <c r="P56" s="1"/>
      <c r="Q56" s="1"/>
      <c r="R56" s="1"/>
      <c r="S56" s="36" t="s">
        <v>256</v>
      </c>
      <c r="T56" s="36" t="s">
        <v>177</v>
      </c>
      <c r="U56" s="36" t="s">
        <v>257</v>
      </c>
      <c r="V56" s="36"/>
      <c r="W56" s="36"/>
    </row>
    <row r="57" spans="1:23" ht="16.5">
      <c r="A57" s="12"/>
      <c r="B57" s="2"/>
      <c r="C57" s="1"/>
      <c r="D57" s="1"/>
      <c r="E57" s="1"/>
      <c r="F57" s="1"/>
      <c r="G57" s="1"/>
      <c r="H57" s="1"/>
      <c r="I57" s="1"/>
      <c r="J57" s="1"/>
      <c r="K57" s="1"/>
      <c r="L57" s="10">
        <v>6317</v>
      </c>
      <c r="M57" s="10" t="s">
        <v>955</v>
      </c>
      <c r="N57" s="10" t="s">
        <v>881</v>
      </c>
      <c r="O57" s="1"/>
      <c r="P57" s="1"/>
      <c r="Q57" s="1"/>
      <c r="R57" s="1"/>
      <c r="S57" s="36" t="s">
        <v>258</v>
      </c>
      <c r="T57" s="36" t="s">
        <v>152</v>
      </c>
      <c r="U57" s="36" t="s">
        <v>259</v>
      </c>
      <c r="V57" s="36"/>
      <c r="W57" s="36"/>
    </row>
    <row r="58" spans="1:23" ht="16.5">
      <c r="A58" s="12"/>
      <c r="B58" s="2"/>
      <c r="C58" s="1"/>
      <c r="D58" s="1"/>
      <c r="E58" s="1"/>
      <c r="F58" s="1"/>
      <c r="G58" s="1"/>
      <c r="H58" s="1"/>
      <c r="I58" s="1"/>
      <c r="J58" s="1"/>
      <c r="K58" s="1"/>
      <c r="L58" s="10">
        <v>6311</v>
      </c>
      <c r="M58" s="10" t="s">
        <v>956</v>
      </c>
      <c r="N58" s="10" t="s">
        <v>881</v>
      </c>
      <c r="O58" s="1"/>
      <c r="P58" s="1"/>
      <c r="Q58" s="1"/>
      <c r="R58" s="1"/>
      <c r="S58" s="36" t="s">
        <v>260</v>
      </c>
      <c r="T58" s="36" t="s">
        <v>152</v>
      </c>
      <c r="U58" s="36" t="s">
        <v>261</v>
      </c>
      <c r="V58" s="36"/>
      <c r="W58" s="36"/>
    </row>
    <row r="59" spans="1:23" ht="16.5">
      <c r="A59" s="12"/>
      <c r="B59" s="2"/>
      <c r="C59" s="1"/>
      <c r="D59" s="1"/>
      <c r="E59" s="1"/>
      <c r="F59" s="1"/>
      <c r="G59" s="1"/>
      <c r="H59" s="1"/>
      <c r="I59" s="1"/>
      <c r="J59" s="1"/>
      <c r="K59" s="1"/>
      <c r="L59" s="10">
        <v>6318</v>
      </c>
      <c r="M59" s="10" t="s">
        <v>957</v>
      </c>
      <c r="N59" s="10" t="s">
        <v>881</v>
      </c>
      <c r="O59" s="1"/>
      <c r="P59" s="1"/>
      <c r="Q59" s="1"/>
      <c r="R59" s="1"/>
      <c r="S59" s="36" t="s">
        <v>262</v>
      </c>
      <c r="T59" s="36" t="s">
        <v>152</v>
      </c>
      <c r="U59" s="36" t="s">
        <v>263</v>
      </c>
      <c r="V59" s="36"/>
      <c r="W59" s="36"/>
    </row>
    <row r="60" spans="1:23" ht="16.5">
      <c r="A60" s="12"/>
      <c r="B60" s="2"/>
      <c r="C60" s="1"/>
      <c r="D60" s="1"/>
      <c r="E60" s="1"/>
      <c r="F60" s="1"/>
      <c r="G60" s="1"/>
      <c r="H60" s="1"/>
      <c r="I60" s="1"/>
      <c r="J60" s="1"/>
      <c r="K60" s="1"/>
      <c r="L60" s="10">
        <v>3422</v>
      </c>
      <c r="M60" s="10" t="s">
        <v>958</v>
      </c>
      <c r="N60" s="10" t="s">
        <v>83</v>
      </c>
      <c r="O60" s="1"/>
      <c r="P60" s="1"/>
      <c r="Q60" s="1"/>
      <c r="R60" s="1"/>
      <c r="S60" s="36" t="s">
        <v>264</v>
      </c>
      <c r="T60" s="36" t="s">
        <v>152</v>
      </c>
      <c r="U60" s="36" t="s">
        <v>265</v>
      </c>
      <c r="V60" s="36"/>
      <c r="W60" s="36"/>
    </row>
    <row r="61" spans="1:23" ht="16.5">
      <c r="A61" s="12"/>
      <c r="B61" s="2"/>
      <c r="C61" s="1"/>
      <c r="D61" s="1"/>
      <c r="E61" s="1"/>
      <c r="F61" s="1"/>
      <c r="G61" s="1"/>
      <c r="H61" s="1"/>
      <c r="I61" s="1"/>
      <c r="J61" s="1"/>
      <c r="K61" s="1"/>
      <c r="L61" s="10">
        <v>2154</v>
      </c>
      <c r="M61" s="10" t="s">
        <v>959</v>
      </c>
      <c r="N61" s="10" t="s">
        <v>882</v>
      </c>
      <c r="O61" s="1"/>
      <c r="P61" s="1"/>
      <c r="Q61" s="1"/>
      <c r="R61" s="1"/>
      <c r="S61" s="36" t="s">
        <v>266</v>
      </c>
      <c r="T61" s="36" t="s">
        <v>152</v>
      </c>
      <c r="U61" s="36" t="s">
        <v>267</v>
      </c>
      <c r="V61" s="36"/>
      <c r="W61" s="36"/>
    </row>
    <row r="62" spans="1:23" ht="16.5">
      <c r="A62" s="12"/>
      <c r="B62" s="2"/>
      <c r="C62" s="1"/>
      <c r="D62" s="1"/>
      <c r="E62" s="1"/>
      <c r="F62" s="1"/>
      <c r="G62" s="1"/>
      <c r="H62" s="1"/>
      <c r="I62" s="1"/>
      <c r="J62" s="1"/>
      <c r="K62" s="1"/>
      <c r="L62" s="10">
        <v>1613</v>
      </c>
      <c r="M62" s="10" t="s">
        <v>960</v>
      </c>
      <c r="N62" s="10" t="s">
        <v>882</v>
      </c>
      <c r="O62" s="1"/>
      <c r="P62" s="1"/>
      <c r="Q62" s="1"/>
      <c r="R62" s="1"/>
      <c r="S62" s="36" t="s">
        <v>268</v>
      </c>
      <c r="T62" s="36" t="s">
        <v>152</v>
      </c>
      <c r="U62" s="36" t="s">
        <v>269</v>
      </c>
      <c r="V62" s="36"/>
      <c r="W62" s="36"/>
    </row>
    <row r="63" spans="1:23" ht="16.5">
      <c r="A63" s="12"/>
      <c r="B63" s="2"/>
      <c r="C63" s="1"/>
      <c r="D63" s="1"/>
      <c r="E63" s="1"/>
      <c r="F63" s="1"/>
      <c r="G63" s="1"/>
      <c r="H63" s="1"/>
      <c r="I63" s="1"/>
      <c r="J63" s="1"/>
      <c r="K63" s="1"/>
      <c r="L63" s="10">
        <v>1688</v>
      </c>
      <c r="M63" s="10" t="s">
        <v>961</v>
      </c>
      <c r="N63" s="10" t="s">
        <v>882</v>
      </c>
      <c r="O63" s="1"/>
      <c r="P63" s="1"/>
      <c r="Q63" s="1"/>
      <c r="R63" s="1"/>
      <c r="S63" s="36" t="s">
        <v>270</v>
      </c>
      <c r="T63" s="36" t="s">
        <v>152</v>
      </c>
      <c r="U63" s="36" t="s">
        <v>271</v>
      </c>
      <c r="V63" s="36"/>
      <c r="W63" s="36"/>
    </row>
    <row r="64" spans="1:23" ht="16.5">
      <c r="A64" s="12"/>
      <c r="B64" s="2"/>
      <c r="C64" s="1"/>
      <c r="D64" s="1"/>
      <c r="E64" s="1"/>
      <c r="F64" s="1"/>
      <c r="G64" s="1"/>
      <c r="H64" s="1"/>
      <c r="I64" s="1"/>
      <c r="J64" s="1"/>
      <c r="K64" s="1"/>
      <c r="L64" s="10">
        <v>8048</v>
      </c>
      <c r="M64" s="10" t="s">
        <v>962</v>
      </c>
      <c r="N64" s="10" t="s">
        <v>882</v>
      </c>
      <c r="O64" s="1"/>
      <c r="P64" s="1"/>
      <c r="Q64" s="1"/>
      <c r="R64" s="1"/>
      <c r="S64" s="36" t="s">
        <v>272</v>
      </c>
      <c r="T64" s="36" t="s">
        <v>152</v>
      </c>
      <c r="U64" s="36" t="s">
        <v>273</v>
      </c>
      <c r="V64" s="36"/>
      <c r="W64" s="36"/>
    </row>
    <row r="65" spans="1:23" ht="16.5">
      <c r="A65" s="12"/>
      <c r="B65" s="2"/>
      <c r="C65" s="1"/>
      <c r="D65" s="1"/>
      <c r="E65" s="1"/>
      <c r="F65" s="1"/>
      <c r="G65" s="1"/>
      <c r="H65" s="1"/>
      <c r="I65" s="1"/>
      <c r="J65" s="1"/>
      <c r="K65" s="1"/>
      <c r="L65" s="10">
        <v>7506</v>
      </c>
      <c r="M65" s="10" t="s">
        <v>963</v>
      </c>
      <c r="N65" s="10" t="s">
        <v>882</v>
      </c>
      <c r="O65" s="1"/>
      <c r="P65" s="1"/>
      <c r="Q65" s="1"/>
      <c r="R65" s="1"/>
      <c r="S65" s="36" t="s">
        <v>274</v>
      </c>
      <c r="T65" s="36" t="s">
        <v>152</v>
      </c>
      <c r="U65" s="36" t="s">
        <v>275</v>
      </c>
      <c r="V65" s="36"/>
      <c r="W65" s="36"/>
    </row>
    <row r="66" spans="1:23" ht="16.5">
      <c r="A66" s="12"/>
      <c r="B66" s="2"/>
      <c r="C66" s="1"/>
      <c r="D66" s="1"/>
      <c r="E66" s="1"/>
      <c r="F66" s="1"/>
      <c r="G66" s="1"/>
      <c r="H66" s="1"/>
      <c r="I66" s="1"/>
      <c r="J66" s="1"/>
      <c r="K66" s="1"/>
      <c r="L66" s="10">
        <v>1998</v>
      </c>
      <c r="M66" s="10" t="s">
        <v>964</v>
      </c>
      <c r="N66" s="10" t="s">
        <v>882</v>
      </c>
      <c r="O66" s="1"/>
      <c r="P66" s="1"/>
      <c r="Q66" s="1"/>
      <c r="R66" s="1"/>
      <c r="S66" s="36" t="s">
        <v>276</v>
      </c>
      <c r="T66" s="36" t="s">
        <v>152</v>
      </c>
      <c r="U66" s="36" t="s">
        <v>277</v>
      </c>
      <c r="V66" s="36"/>
      <c r="W66" s="36"/>
    </row>
    <row r="67" spans="1:23" ht="16.5">
      <c r="A67" s="12"/>
      <c r="B67" s="2"/>
      <c r="C67" s="1"/>
      <c r="D67" s="1"/>
      <c r="E67" s="1"/>
      <c r="F67" s="1"/>
      <c r="G67" s="1"/>
      <c r="H67" s="1"/>
      <c r="I67" s="1"/>
      <c r="J67" s="1"/>
      <c r="K67" s="1"/>
      <c r="L67" s="10">
        <v>8201</v>
      </c>
      <c r="M67" s="10" t="s">
        <v>965</v>
      </c>
      <c r="N67" s="10" t="s">
        <v>881</v>
      </c>
      <c r="O67" s="1"/>
      <c r="P67" s="1"/>
      <c r="Q67" s="1"/>
      <c r="R67" s="1"/>
      <c r="S67" s="36" t="s">
        <v>278</v>
      </c>
      <c r="T67" s="36" t="s">
        <v>152</v>
      </c>
      <c r="U67" s="36" t="s">
        <v>279</v>
      </c>
      <c r="V67" s="36"/>
      <c r="W67" s="36"/>
    </row>
    <row r="68" spans="1:23" ht="16.5">
      <c r="A68" s="12"/>
      <c r="B68" s="2"/>
      <c r="C68" s="1"/>
      <c r="D68" s="1"/>
      <c r="E68" s="1"/>
      <c r="F68" s="1"/>
      <c r="G68" s="1"/>
      <c r="H68" s="1"/>
      <c r="I68" s="1"/>
      <c r="J68" s="1"/>
      <c r="K68" s="1"/>
      <c r="L68" s="10">
        <v>2333</v>
      </c>
      <c r="M68" s="10" t="s">
        <v>966</v>
      </c>
      <c r="N68" s="10" t="s">
        <v>882</v>
      </c>
      <c r="O68" s="1"/>
      <c r="P68" s="1"/>
      <c r="Q68" s="1"/>
      <c r="R68" s="1"/>
      <c r="S68" s="36" t="s">
        <v>280</v>
      </c>
      <c r="T68" s="36" t="s">
        <v>152</v>
      </c>
      <c r="U68" s="36" t="s">
        <v>281</v>
      </c>
      <c r="V68" s="36"/>
      <c r="W68" s="36"/>
    </row>
    <row r="69" spans="1:23" ht="16.5">
      <c r="A69" s="12"/>
      <c r="B69" s="2"/>
      <c r="C69" s="1"/>
      <c r="D69" s="1"/>
      <c r="E69" s="1"/>
      <c r="F69" s="1"/>
      <c r="G69" s="1"/>
      <c r="H69" s="1"/>
      <c r="I69" s="1"/>
      <c r="J69" s="1"/>
      <c r="K69" s="1"/>
      <c r="L69" s="10">
        <v>3641</v>
      </c>
      <c r="M69" s="10" t="s">
        <v>967</v>
      </c>
      <c r="N69" s="10" t="s">
        <v>884</v>
      </c>
      <c r="O69" s="1"/>
      <c r="P69" s="1"/>
      <c r="Q69" s="1"/>
      <c r="R69" s="1"/>
      <c r="S69" s="36" t="s">
        <v>282</v>
      </c>
      <c r="T69" s="36" t="s">
        <v>152</v>
      </c>
      <c r="U69" s="36" t="s">
        <v>283</v>
      </c>
      <c r="V69" s="36"/>
      <c r="W69" s="36"/>
    </row>
    <row r="70" spans="1:23" ht="16.5">
      <c r="A70" s="12"/>
      <c r="B70" s="2"/>
      <c r="C70" s="1"/>
      <c r="D70" s="1"/>
      <c r="E70" s="1"/>
      <c r="F70" s="1"/>
      <c r="G70" s="1"/>
      <c r="H70" s="1"/>
      <c r="I70" s="1"/>
      <c r="J70" s="1"/>
      <c r="K70" s="1"/>
      <c r="L70" s="10">
        <v>8022</v>
      </c>
      <c r="M70" s="10" t="s">
        <v>968</v>
      </c>
      <c r="N70" s="10" t="s">
        <v>882</v>
      </c>
      <c r="O70" s="1"/>
      <c r="P70" s="1"/>
      <c r="Q70" s="1"/>
      <c r="R70" s="1"/>
      <c r="S70" s="36" t="s">
        <v>284</v>
      </c>
      <c r="T70" s="36" t="s">
        <v>152</v>
      </c>
      <c r="U70" s="36" t="s">
        <v>285</v>
      </c>
      <c r="V70" s="36"/>
      <c r="W70" s="36"/>
    </row>
    <row r="71" spans="1:23" ht="16.5">
      <c r="A71" s="12"/>
      <c r="B71" s="2"/>
      <c r="C71" s="1"/>
      <c r="D71" s="1"/>
      <c r="E71" s="1"/>
      <c r="F71" s="1"/>
      <c r="G71" s="1"/>
      <c r="H71" s="1"/>
      <c r="I71" s="1"/>
      <c r="J71" s="1"/>
      <c r="K71" s="1"/>
      <c r="L71" s="10">
        <v>2225</v>
      </c>
      <c r="M71" s="10" t="s">
        <v>969</v>
      </c>
      <c r="N71" s="10" t="s">
        <v>882</v>
      </c>
      <c r="O71" s="1"/>
      <c r="P71" s="1"/>
      <c r="Q71" s="1"/>
      <c r="R71" s="1"/>
      <c r="S71" s="36" t="s">
        <v>286</v>
      </c>
      <c r="T71" s="36" t="s">
        <v>152</v>
      </c>
      <c r="U71" s="36" t="s">
        <v>287</v>
      </c>
      <c r="V71" s="36"/>
      <c r="W71" s="36"/>
    </row>
    <row r="72" spans="1:23" ht="16.5">
      <c r="A72" s="12"/>
      <c r="B72" s="2"/>
      <c r="C72" s="1"/>
      <c r="D72" s="1"/>
      <c r="E72" s="1"/>
      <c r="F72" s="1"/>
      <c r="G72" s="1"/>
      <c r="H72" s="1"/>
      <c r="I72" s="1"/>
      <c r="J72" s="1"/>
      <c r="K72" s="1"/>
      <c r="L72" s="10">
        <v>8522</v>
      </c>
      <c r="M72" s="10" t="s">
        <v>970</v>
      </c>
      <c r="N72" s="10" t="s">
        <v>83</v>
      </c>
      <c r="O72" s="1"/>
      <c r="P72" s="1"/>
      <c r="Q72" s="1"/>
      <c r="R72" s="1"/>
      <c r="S72" s="36" t="s">
        <v>288</v>
      </c>
      <c r="T72" s="36" t="s">
        <v>152</v>
      </c>
      <c r="U72" s="36" t="s">
        <v>289</v>
      </c>
      <c r="V72" s="36"/>
      <c r="W72" s="36"/>
    </row>
    <row r="73" spans="1:23" ht="16.5">
      <c r="A73" s="12"/>
      <c r="B73" s="2"/>
      <c r="C73" s="1"/>
      <c r="D73" s="1"/>
      <c r="E73" s="1"/>
      <c r="F73" s="1"/>
      <c r="G73" s="1"/>
      <c r="H73" s="1"/>
      <c r="I73" s="1"/>
      <c r="J73" s="1"/>
      <c r="K73" s="1"/>
      <c r="L73" s="10">
        <v>6145</v>
      </c>
      <c r="M73" s="10" t="s">
        <v>971</v>
      </c>
      <c r="N73" s="10" t="s">
        <v>881</v>
      </c>
      <c r="O73" s="1"/>
      <c r="P73" s="1"/>
      <c r="Q73" s="1"/>
      <c r="R73" s="1"/>
      <c r="S73" s="36" t="s">
        <v>290</v>
      </c>
      <c r="T73" s="36" t="s">
        <v>177</v>
      </c>
      <c r="U73" s="36" t="s">
        <v>291</v>
      </c>
      <c r="V73" s="36"/>
      <c r="W73" s="36"/>
    </row>
    <row r="74" spans="1:23" ht="16.5">
      <c r="A74" s="12"/>
      <c r="B74" s="2"/>
      <c r="C74" s="1"/>
      <c r="D74" s="1"/>
      <c r="E74" s="1"/>
      <c r="F74" s="1"/>
      <c r="G74" s="1"/>
      <c r="H74" s="1"/>
      <c r="I74" s="1"/>
      <c r="J74" s="1"/>
      <c r="K74" s="1"/>
      <c r="L74" s="10">
        <v>1683</v>
      </c>
      <c r="M74" s="10" t="s">
        <v>972</v>
      </c>
      <c r="N74" s="10" t="s">
        <v>882</v>
      </c>
      <c r="O74" s="1"/>
      <c r="P74" s="1"/>
      <c r="Q74" s="1"/>
      <c r="R74" s="1"/>
      <c r="S74" s="36" t="s">
        <v>292</v>
      </c>
      <c r="T74" s="36" t="s">
        <v>152</v>
      </c>
      <c r="U74" s="36" t="s">
        <v>293</v>
      </c>
      <c r="V74" s="36"/>
      <c r="W74" s="36"/>
    </row>
    <row r="75" spans="1:23" ht="16.5">
      <c r="A75" s="12"/>
      <c r="B75" s="2"/>
      <c r="C75" s="1"/>
      <c r="D75" s="1"/>
      <c r="E75" s="1"/>
      <c r="F75" s="1"/>
      <c r="G75" s="1"/>
      <c r="H75" s="1"/>
      <c r="I75" s="1"/>
      <c r="J75" s="1"/>
      <c r="K75" s="1"/>
      <c r="L75" s="10">
        <v>1682</v>
      </c>
      <c r="M75" s="10" t="s">
        <v>973</v>
      </c>
      <c r="N75" s="10" t="s">
        <v>882</v>
      </c>
      <c r="O75" s="1"/>
      <c r="P75" s="1"/>
      <c r="Q75" s="1"/>
      <c r="R75" s="1"/>
      <c r="S75" s="36" t="s">
        <v>294</v>
      </c>
      <c r="T75" s="36" t="s">
        <v>152</v>
      </c>
      <c r="U75" s="36" t="s">
        <v>295</v>
      </c>
      <c r="V75" s="36"/>
      <c r="W75" s="36"/>
    </row>
    <row r="76" spans="1:23" ht="16.5">
      <c r="A76" s="12"/>
      <c r="B76" s="2"/>
      <c r="C76" s="1"/>
      <c r="D76" s="1"/>
      <c r="E76" s="1"/>
      <c r="F76" s="1"/>
      <c r="G76" s="1"/>
      <c r="H76" s="1"/>
      <c r="I76" s="1"/>
      <c r="J76" s="1"/>
      <c r="K76" s="1"/>
      <c r="L76" s="10">
        <v>3548</v>
      </c>
      <c r="M76" s="10" t="s">
        <v>974</v>
      </c>
      <c r="N76" s="10" t="s">
        <v>83</v>
      </c>
      <c r="O76" s="1"/>
      <c r="P76" s="1"/>
      <c r="Q76" s="1"/>
      <c r="R76" s="1"/>
      <c r="S76" s="36" t="s">
        <v>296</v>
      </c>
      <c r="T76" s="36" t="s">
        <v>152</v>
      </c>
      <c r="U76" s="36" t="s">
        <v>297</v>
      </c>
      <c r="V76" s="36"/>
      <c r="W76" s="36"/>
    </row>
    <row r="77" spans="1:23" ht="16.5">
      <c r="A77" s="12"/>
      <c r="B77" s="2"/>
      <c r="C77" s="1"/>
      <c r="D77" s="1"/>
      <c r="E77" s="1"/>
      <c r="F77" s="1"/>
      <c r="G77" s="1"/>
      <c r="H77" s="1"/>
      <c r="I77" s="1"/>
      <c r="J77" s="1"/>
      <c r="K77" s="1"/>
      <c r="L77" s="10">
        <v>3843</v>
      </c>
      <c r="M77" s="10" t="s">
        <v>975</v>
      </c>
      <c r="N77" s="10" t="s">
        <v>876</v>
      </c>
      <c r="O77" s="1"/>
      <c r="P77" s="1"/>
      <c r="Q77" s="1"/>
      <c r="R77" s="1"/>
      <c r="S77" s="36" t="s">
        <v>298</v>
      </c>
      <c r="T77" s="36" t="s">
        <v>152</v>
      </c>
      <c r="U77" s="36" t="s">
        <v>299</v>
      </c>
      <c r="V77" s="36"/>
      <c r="W77" s="36"/>
    </row>
    <row r="78" spans="1:23" ht="16.5">
      <c r="A78" s="12"/>
      <c r="B78" s="2"/>
      <c r="C78" s="1"/>
      <c r="D78" s="1"/>
      <c r="E78" s="1"/>
      <c r="F78" s="1"/>
      <c r="G78" s="1"/>
      <c r="H78" s="1"/>
      <c r="I78" s="1"/>
      <c r="J78" s="1"/>
      <c r="K78" s="1"/>
      <c r="L78" s="10">
        <v>3848</v>
      </c>
      <c r="M78" s="10" t="s">
        <v>976</v>
      </c>
      <c r="N78" s="10" t="s">
        <v>876</v>
      </c>
      <c r="O78" s="1"/>
      <c r="P78" s="1"/>
      <c r="Q78" s="1"/>
      <c r="R78" s="1"/>
      <c r="S78" s="36" t="s">
        <v>300</v>
      </c>
      <c r="T78" s="36" t="s">
        <v>152</v>
      </c>
      <c r="U78" s="36" t="s">
        <v>301</v>
      </c>
      <c r="V78" s="36"/>
      <c r="W78" s="36"/>
    </row>
    <row r="79" spans="1:23" ht="16.5">
      <c r="A79" s="12"/>
      <c r="B79" s="2"/>
      <c r="C79" s="1"/>
      <c r="D79" s="1"/>
      <c r="E79" s="1"/>
      <c r="F79" s="1"/>
      <c r="G79" s="1"/>
      <c r="H79" s="1"/>
      <c r="I79" s="1"/>
      <c r="J79" s="1"/>
      <c r="K79" s="1"/>
      <c r="L79" s="10">
        <v>3771</v>
      </c>
      <c r="M79" s="10" t="s">
        <v>977</v>
      </c>
      <c r="N79" s="10" t="s">
        <v>881</v>
      </c>
      <c r="O79" s="1"/>
      <c r="P79" s="1"/>
      <c r="Q79" s="1"/>
      <c r="R79" s="1"/>
      <c r="S79" s="36" t="s">
        <v>302</v>
      </c>
      <c r="T79" s="36" t="s">
        <v>152</v>
      </c>
      <c r="U79" s="36" t="s">
        <v>303</v>
      </c>
      <c r="V79" s="36"/>
      <c r="W79" s="36"/>
    </row>
    <row r="80" spans="1:23" ht="16.5">
      <c r="A80" s="12"/>
      <c r="B80" s="2"/>
      <c r="C80" s="1"/>
      <c r="D80" s="1"/>
      <c r="E80" s="1"/>
      <c r="F80" s="1"/>
      <c r="G80" s="1"/>
      <c r="H80" s="1"/>
      <c r="I80" s="1"/>
      <c r="J80" s="1"/>
      <c r="K80" s="1"/>
      <c r="L80" s="10">
        <v>2199</v>
      </c>
      <c r="M80" s="10" t="s">
        <v>978</v>
      </c>
      <c r="N80" s="10" t="s">
        <v>877</v>
      </c>
      <c r="O80" s="1"/>
      <c r="P80" s="1"/>
      <c r="Q80" s="1"/>
      <c r="R80" s="1"/>
      <c r="S80" s="36" t="s">
        <v>304</v>
      </c>
      <c r="T80" s="36" t="s">
        <v>152</v>
      </c>
      <c r="U80" s="36" t="s">
        <v>305</v>
      </c>
      <c r="V80" s="36"/>
      <c r="W80" s="36"/>
    </row>
    <row r="81" spans="1:23" ht="16.5">
      <c r="A81" s="12"/>
      <c r="B81" s="2"/>
      <c r="C81" s="1"/>
      <c r="D81" s="1"/>
      <c r="E81" s="1"/>
      <c r="F81" s="1"/>
      <c r="G81" s="1"/>
      <c r="H81" s="1"/>
      <c r="I81" s="1"/>
      <c r="J81" s="1"/>
      <c r="K81" s="1"/>
      <c r="L81" s="10">
        <v>3814</v>
      </c>
      <c r="M81" s="10" t="s">
        <v>979</v>
      </c>
      <c r="N81" s="10" t="s">
        <v>876</v>
      </c>
      <c r="O81" s="1"/>
      <c r="P81" s="1"/>
      <c r="Q81" s="1"/>
      <c r="R81" s="1"/>
      <c r="S81" s="36" t="s">
        <v>306</v>
      </c>
      <c r="T81" s="36" t="s">
        <v>152</v>
      </c>
      <c r="U81" s="36" t="s">
        <v>307</v>
      </c>
      <c r="V81" s="36"/>
      <c r="W81" s="36"/>
    </row>
    <row r="82" spans="1:23" ht="16.5">
      <c r="A82" s="12"/>
      <c r="B82" s="2"/>
      <c r="C82" s="1"/>
      <c r="D82" s="1"/>
      <c r="E82" s="1"/>
      <c r="F82" s="1"/>
      <c r="G82" s="1"/>
      <c r="H82" s="1"/>
      <c r="I82" s="1"/>
      <c r="J82" s="1"/>
      <c r="K82" s="1"/>
      <c r="L82" s="10">
        <v>3828</v>
      </c>
      <c r="M82" s="10" t="s">
        <v>980</v>
      </c>
      <c r="N82" s="10" t="s">
        <v>876</v>
      </c>
      <c r="O82" s="1"/>
      <c r="P82" s="1"/>
      <c r="Q82" s="1"/>
      <c r="R82" s="1"/>
      <c r="S82" s="36" t="s">
        <v>308</v>
      </c>
      <c r="T82" s="36" t="s">
        <v>152</v>
      </c>
      <c r="U82" s="36" t="s">
        <v>309</v>
      </c>
      <c r="V82" s="36"/>
      <c r="W82" s="36"/>
    </row>
    <row r="83" spans="1:23" ht="16.5">
      <c r="A83" s="12"/>
      <c r="B83" s="2"/>
      <c r="C83" s="1"/>
      <c r="D83" s="1"/>
      <c r="E83" s="1"/>
      <c r="F83" s="1"/>
      <c r="G83" s="1"/>
      <c r="H83" s="1"/>
      <c r="I83" s="1"/>
      <c r="J83" s="1"/>
      <c r="K83" s="1"/>
      <c r="L83" s="10">
        <v>3713</v>
      </c>
      <c r="M83" s="10" t="s">
        <v>981</v>
      </c>
      <c r="N83" s="10" t="s">
        <v>881</v>
      </c>
      <c r="O83" s="1"/>
      <c r="P83" s="1"/>
      <c r="Q83" s="1"/>
      <c r="R83" s="1"/>
      <c r="S83" s="36" t="s">
        <v>310</v>
      </c>
      <c r="T83" s="36" t="s">
        <v>152</v>
      </c>
      <c r="U83" s="36" t="s">
        <v>311</v>
      </c>
      <c r="V83" s="36"/>
      <c r="W83" s="36"/>
    </row>
    <row r="84" spans="1:23" ht="16.5">
      <c r="A84" s="12"/>
      <c r="B84" s="2"/>
      <c r="C84" s="1"/>
      <c r="D84" s="1"/>
      <c r="E84" s="1"/>
      <c r="F84" s="1"/>
      <c r="G84" s="1"/>
      <c r="H84" s="1"/>
      <c r="I84" s="1"/>
      <c r="J84" s="1"/>
      <c r="K84" s="1"/>
      <c r="L84" s="10">
        <v>8202</v>
      </c>
      <c r="M84" s="10" t="s">
        <v>982</v>
      </c>
      <c r="N84" s="10" t="s">
        <v>881</v>
      </c>
      <c r="O84" s="1"/>
      <c r="P84" s="1"/>
      <c r="Q84" s="1"/>
      <c r="R84" s="1"/>
      <c r="S84" s="36" t="s">
        <v>312</v>
      </c>
      <c r="T84" s="36" t="s">
        <v>152</v>
      </c>
      <c r="U84" s="36" t="s">
        <v>313</v>
      </c>
      <c r="V84" s="36"/>
      <c r="W84" s="36"/>
    </row>
    <row r="85" spans="1:23" ht="16.5">
      <c r="A85" s="12"/>
      <c r="B85" s="2"/>
      <c r="C85" s="1"/>
      <c r="D85" s="1"/>
      <c r="E85" s="1"/>
      <c r="F85" s="1"/>
      <c r="G85" s="1"/>
      <c r="H85" s="1"/>
      <c r="I85" s="1"/>
      <c r="J85" s="1"/>
      <c r="K85" s="1"/>
      <c r="L85" s="10">
        <v>3855</v>
      </c>
      <c r="M85" s="10" t="s">
        <v>983</v>
      </c>
      <c r="N85" s="10" t="s">
        <v>876</v>
      </c>
      <c r="O85" s="1"/>
      <c r="P85" s="1"/>
      <c r="Q85" s="1"/>
      <c r="R85" s="1"/>
      <c r="S85" s="36" t="s">
        <v>314</v>
      </c>
      <c r="T85" s="36" t="s">
        <v>152</v>
      </c>
      <c r="U85" s="36" t="s">
        <v>315</v>
      </c>
      <c r="V85" s="36"/>
      <c r="W85" s="36"/>
    </row>
    <row r="86" spans="1:23" ht="16.5">
      <c r="A86" s="12"/>
      <c r="B86" s="2"/>
      <c r="C86" s="1"/>
      <c r="D86" s="1"/>
      <c r="E86" s="1"/>
      <c r="F86" s="1"/>
      <c r="G86" s="1"/>
      <c r="H86" s="1"/>
      <c r="I86" s="1"/>
      <c r="J86" s="1"/>
      <c r="K86" s="1"/>
      <c r="L86" s="10">
        <v>3882</v>
      </c>
      <c r="M86" s="10" t="s">
        <v>984</v>
      </c>
      <c r="N86" s="10" t="s">
        <v>83</v>
      </c>
      <c r="O86" s="1"/>
      <c r="P86" s="1"/>
      <c r="Q86" s="1"/>
      <c r="R86" s="1"/>
      <c r="S86" s="36" t="s">
        <v>316</v>
      </c>
      <c r="T86" s="36" t="s">
        <v>152</v>
      </c>
      <c r="U86" s="36" t="s">
        <v>317</v>
      </c>
      <c r="V86" s="36"/>
      <c r="W86" s="36"/>
    </row>
    <row r="87" spans="1:23" ht="16.5">
      <c r="A87" s="12"/>
      <c r="B87" s="2"/>
      <c r="C87" s="1"/>
      <c r="D87" s="1"/>
      <c r="E87" s="1"/>
      <c r="F87" s="1"/>
      <c r="G87" s="1"/>
      <c r="H87" s="1"/>
      <c r="I87" s="1"/>
      <c r="J87" s="1"/>
      <c r="K87" s="1"/>
      <c r="L87" s="10">
        <v>8034</v>
      </c>
      <c r="M87" s="10" t="s">
        <v>985</v>
      </c>
      <c r="N87" s="10" t="s">
        <v>881</v>
      </c>
      <c r="O87" s="1"/>
      <c r="P87" s="1"/>
      <c r="Q87" s="1"/>
      <c r="R87" s="1"/>
      <c r="S87" s="36" t="s">
        <v>318</v>
      </c>
      <c r="T87" s="36" t="s">
        <v>152</v>
      </c>
      <c r="U87" s="36" t="s">
        <v>319</v>
      </c>
      <c r="V87" s="36"/>
      <c r="W87" s="36"/>
    </row>
    <row r="88" spans="1:23" ht="16.5">
      <c r="A88" s="12"/>
      <c r="B88" s="2"/>
      <c r="C88" s="1"/>
      <c r="D88" s="1"/>
      <c r="E88" s="1"/>
      <c r="F88" s="1"/>
      <c r="G88" s="1"/>
      <c r="H88" s="1"/>
      <c r="I88" s="1"/>
      <c r="J88" s="1"/>
      <c r="K88" s="1"/>
      <c r="L88" s="10">
        <v>3325</v>
      </c>
      <c r="M88" s="10" t="s">
        <v>986</v>
      </c>
      <c r="N88" s="10" t="s">
        <v>883</v>
      </c>
      <c r="O88" s="1"/>
      <c r="P88" s="1"/>
      <c r="Q88" s="1"/>
      <c r="R88" s="1"/>
      <c r="S88" s="36" t="s">
        <v>320</v>
      </c>
      <c r="T88" s="36" t="s">
        <v>152</v>
      </c>
      <c r="U88" s="36" t="s">
        <v>321</v>
      </c>
      <c r="V88" s="36"/>
      <c r="W88" s="36"/>
    </row>
    <row r="89" spans="1:23" ht="16.5">
      <c r="A89" s="12"/>
      <c r="B89" s="2"/>
      <c r="C89" s="1"/>
      <c r="D89" s="1"/>
      <c r="E89" s="1"/>
      <c r="F89" s="1"/>
      <c r="G89" s="1"/>
      <c r="H89" s="1"/>
      <c r="I89" s="1"/>
      <c r="J89" s="1"/>
      <c r="K89" s="1"/>
      <c r="L89" s="10">
        <v>3543</v>
      </c>
      <c r="M89" s="10" t="s">
        <v>987</v>
      </c>
      <c r="N89" s="10" t="s">
        <v>881</v>
      </c>
      <c r="O89" s="1"/>
      <c r="P89" s="1"/>
      <c r="Q89" s="1"/>
      <c r="R89" s="1"/>
      <c r="S89" s="36" t="s">
        <v>322</v>
      </c>
      <c r="T89" s="36" t="s">
        <v>152</v>
      </c>
      <c r="U89" s="36" t="s">
        <v>323</v>
      </c>
      <c r="V89" s="36"/>
      <c r="W89" s="36"/>
    </row>
    <row r="90" spans="1:23" ht="16.5">
      <c r="A90" s="12"/>
      <c r="B90" s="2"/>
      <c r="C90" s="1"/>
      <c r="D90" s="1"/>
      <c r="E90" s="1"/>
      <c r="F90" s="1"/>
      <c r="G90" s="1"/>
      <c r="H90" s="1"/>
      <c r="I90" s="1"/>
      <c r="J90" s="1"/>
      <c r="K90" s="1"/>
      <c r="L90" s="10">
        <v>1190</v>
      </c>
      <c r="M90" s="10" t="s">
        <v>988</v>
      </c>
      <c r="N90" s="10" t="s">
        <v>881</v>
      </c>
      <c r="O90" s="1"/>
      <c r="P90" s="1"/>
      <c r="Q90" s="1"/>
      <c r="R90" s="1"/>
      <c r="S90" s="36" t="s">
        <v>324</v>
      </c>
      <c r="T90" s="36" t="s">
        <v>152</v>
      </c>
      <c r="U90" s="36" t="s">
        <v>325</v>
      </c>
      <c r="V90" s="36"/>
      <c r="W90" s="36"/>
    </row>
    <row r="91" spans="1:23" ht="16.5">
      <c r="A91" s="12"/>
      <c r="B91" s="2"/>
      <c r="C91" s="1"/>
      <c r="D91" s="1"/>
      <c r="E91" s="1"/>
      <c r="F91" s="1"/>
      <c r="G91" s="1"/>
      <c r="H91" s="1"/>
      <c r="I91" s="1"/>
      <c r="J91" s="1"/>
      <c r="K91" s="1"/>
      <c r="L91" s="10">
        <v>1191</v>
      </c>
      <c r="M91" s="10" t="s">
        <v>989</v>
      </c>
      <c r="N91" s="10" t="s">
        <v>881</v>
      </c>
      <c r="O91" s="1"/>
      <c r="P91" s="1"/>
      <c r="Q91" s="1"/>
      <c r="R91" s="1"/>
      <c r="S91" s="36" t="s">
        <v>326</v>
      </c>
      <c r="T91" s="36" t="s">
        <v>152</v>
      </c>
      <c r="U91" s="36" t="s">
        <v>327</v>
      </c>
      <c r="V91" s="36"/>
      <c r="W91" s="36"/>
    </row>
    <row r="92" spans="1:23" ht="16.5">
      <c r="A92" s="12"/>
      <c r="B92" s="2"/>
      <c r="C92" s="1"/>
      <c r="D92" s="1"/>
      <c r="E92" s="1"/>
      <c r="F92" s="1"/>
      <c r="G92" s="1"/>
      <c r="H92" s="1"/>
      <c r="I92" s="1"/>
      <c r="J92" s="1"/>
      <c r="K92" s="1"/>
      <c r="L92" s="10">
        <v>2314</v>
      </c>
      <c r="M92" s="10" t="s">
        <v>990</v>
      </c>
      <c r="N92" s="10" t="s">
        <v>878</v>
      </c>
      <c r="O92" s="1"/>
      <c r="P92" s="1"/>
      <c r="Q92" s="1"/>
      <c r="R92" s="1"/>
      <c r="S92" s="36" t="s">
        <v>328</v>
      </c>
      <c r="T92" s="36" t="s">
        <v>152</v>
      </c>
      <c r="U92" s="36" t="s">
        <v>329</v>
      </c>
      <c r="V92" s="36"/>
      <c r="W92" s="36"/>
    </row>
    <row r="93" spans="1:23" ht="16.5">
      <c r="A93" s="12"/>
      <c r="B93" s="2"/>
      <c r="C93" s="1"/>
      <c r="D93" s="1"/>
      <c r="E93" s="1"/>
      <c r="F93" s="1"/>
      <c r="G93" s="1"/>
      <c r="H93" s="1"/>
      <c r="I93" s="1"/>
      <c r="J93" s="1"/>
      <c r="K93" s="1"/>
      <c r="L93" s="10">
        <v>5108</v>
      </c>
      <c r="M93" s="10" t="s">
        <v>991</v>
      </c>
      <c r="N93" s="10" t="s">
        <v>881</v>
      </c>
      <c r="O93" s="1"/>
      <c r="P93" s="1"/>
      <c r="Q93" s="1"/>
      <c r="R93" s="1"/>
      <c r="S93" s="36" t="s">
        <v>330</v>
      </c>
      <c r="T93" s="36" t="s">
        <v>152</v>
      </c>
      <c r="U93" s="36" t="s">
        <v>331</v>
      </c>
      <c r="V93" s="36"/>
      <c r="W93" s="36"/>
    </row>
    <row r="94" spans="1:23" ht="16.5">
      <c r="A94" s="12"/>
      <c r="B94" s="2"/>
      <c r="C94" s="1"/>
      <c r="D94" s="1"/>
      <c r="E94" s="1"/>
      <c r="F94" s="1"/>
      <c r="G94" s="1"/>
      <c r="H94" s="1"/>
      <c r="I94" s="1"/>
      <c r="J94" s="1"/>
      <c r="K94" s="1"/>
      <c r="L94" s="10">
        <v>3917</v>
      </c>
      <c r="M94" s="10" t="s">
        <v>992</v>
      </c>
      <c r="N94" s="10" t="s">
        <v>880</v>
      </c>
      <c r="O94" s="1"/>
      <c r="P94" s="1"/>
      <c r="Q94" s="1"/>
      <c r="R94" s="1"/>
      <c r="S94" s="36" t="s">
        <v>332</v>
      </c>
      <c r="T94" s="36" t="s">
        <v>152</v>
      </c>
      <c r="U94" s="36" t="s">
        <v>333</v>
      </c>
      <c r="V94" s="36"/>
      <c r="W94" s="36"/>
    </row>
    <row r="95" spans="1:23" ht="16.5">
      <c r="A95" s="12"/>
      <c r="B95" s="2"/>
      <c r="C95" s="1"/>
      <c r="D95" s="1"/>
      <c r="E95" s="1"/>
      <c r="F95" s="1"/>
      <c r="G95" s="1"/>
      <c r="H95" s="1"/>
      <c r="I95" s="1"/>
      <c r="J95" s="1"/>
      <c r="K95" s="1"/>
      <c r="L95" s="10">
        <v>3918</v>
      </c>
      <c r="M95" s="10" t="s">
        <v>993</v>
      </c>
      <c r="N95" s="10" t="s">
        <v>880</v>
      </c>
      <c r="O95" s="1"/>
      <c r="P95" s="1"/>
      <c r="Q95" s="1"/>
      <c r="R95" s="1"/>
      <c r="S95" s="36" t="s">
        <v>334</v>
      </c>
      <c r="T95" s="36" t="s">
        <v>152</v>
      </c>
      <c r="U95" s="36" t="s">
        <v>335</v>
      </c>
      <c r="V95" s="36"/>
      <c r="W95" s="36"/>
    </row>
    <row r="96" spans="1:23" ht="16.5">
      <c r="A96" s="12"/>
      <c r="B96" s="2"/>
      <c r="C96" s="1"/>
      <c r="D96" s="1"/>
      <c r="E96" s="1"/>
      <c r="F96" s="1"/>
      <c r="G96" s="1"/>
      <c r="H96" s="1"/>
      <c r="I96" s="1"/>
      <c r="J96" s="1"/>
      <c r="K96" s="1"/>
      <c r="L96" s="10">
        <v>3915</v>
      </c>
      <c r="M96" s="10" t="s">
        <v>994</v>
      </c>
      <c r="N96" s="10" t="s">
        <v>880</v>
      </c>
      <c r="O96" s="1"/>
      <c r="P96" s="1"/>
      <c r="Q96" s="1"/>
      <c r="R96" s="1"/>
      <c r="S96" s="36" t="s">
        <v>336</v>
      </c>
      <c r="T96" s="36" t="s">
        <v>152</v>
      </c>
      <c r="U96" s="36" t="s">
        <v>337</v>
      </c>
      <c r="V96" s="36"/>
      <c r="W96" s="36"/>
    </row>
    <row r="97" spans="1:23" ht="16.5">
      <c r="A97" s="12"/>
      <c r="B97" s="2"/>
      <c r="C97" s="1"/>
      <c r="D97" s="1"/>
      <c r="E97" s="1"/>
      <c r="F97" s="1"/>
      <c r="G97" s="1"/>
      <c r="H97" s="1"/>
      <c r="I97" s="1"/>
      <c r="J97" s="1"/>
      <c r="K97" s="1"/>
      <c r="L97" s="10">
        <v>3916</v>
      </c>
      <c r="M97" s="10" t="s">
        <v>995</v>
      </c>
      <c r="N97" s="10" t="s">
        <v>880</v>
      </c>
      <c r="O97" s="1"/>
      <c r="P97" s="1"/>
      <c r="Q97" s="1"/>
      <c r="R97" s="1"/>
      <c r="S97" s="36" t="s">
        <v>338</v>
      </c>
      <c r="T97" s="36" t="s">
        <v>152</v>
      </c>
      <c r="U97" s="36" t="s">
        <v>339</v>
      </c>
      <c r="V97" s="36"/>
      <c r="W97" s="36"/>
    </row>
    <row r="98" spans="1:23" ht="16.5">
      <c r="A98" s="12"/>
      <c r="B98" s="2"/>
      <c r="C98" s="1"/>
      <c r="D98" s="1"/>
      <c r="E98" s="1"/>
      <c r="F98" s="1"/>
      <c r="G98" s="1"/>
      <c r="H98" s="1"/>
      <c r="I98" s="1"/>
      <c r="J98" s="1"/>
      <c r="K98" s="1"/>
      <c r="L98" s="10">
        <v>3902</v>
      </c>
      <c r="M98" s="10" t="s">
        <v>996</v>
      </c>
      <c r="N98" s="10" t="s">
        <v>880</v>
      </c>
      <c r="O98" s="1"/>
      <c r="P98" s="1"/>
      <c r="Q98" s="1"/>
      <c r="R98" s="1"/>
      <c r="S98" s="36" t="s">
        <v>340</v>
      </c>
      <c r="T98" s="36" t="s">
        <v>152</v>
      </c>
      <c r="U98" s="36" t="s">
        <v>341</v>
      </c>
      <c r="V98" s="36"/>
      <c r="W98" s="36"/>
    </row>
    <row r="99" spans="1:23" ht="16.5">
      <c r="A99" s="12"/>
      <c r="B99" s="2"/>
      <c r="C99" s="1"/>
      <c r="D99" s="1"/>
      <c r="E99" s="1"/>
      <c r="F99" s="1"/>
      <c r="G99" s="1"/>
      <c r="H99" s="1"/>
      <c r="I99" s="1"/>
      <c r="J99" s="1"/>
      <c r="K99" s="1"/>
      <c r="L99" s="10">
        <v>3903</v>
      </c>
      <c r="M99" s="10" t="s">
        <v>997</v>
      </c>
      <c r="N99" s="10" t="s">
        <v>880</v>
      </c>
      <c r="O99" s="1"/>
      <c r="P99" s="1"/>
      <c r="Q99" s="1"/>
      <c r="R99" s="1"/>
      <c r="S99" s="36" t="s">
        <v>342</v>
      </c>
      <c r="T99" s="36" t="s">
        <v>152</v>
      </c>
      <c r="U99" s="36" t="s">
        <v>343</v>
      </c>
      <c r="V99" s="36"/>
      <c r="W99" s="36"/>
    </row>
    <row r="100" spans="1:23" ht="16.5">
      <c r="A100" s="12"/>
      <c r="B100" s="2"/>
      <c r="C100" s="1"/>
      <c r="D100" s="1"/>
      <c r="E100" s="1"/>
      <c r="F100" s="1"/>
      <c r="G100" s="1"/>
      <c r="H100" s="1"/>
      <c r="I100" s="1"/>
      <c r="J100" s="1"/>
      <c r="K100" s="1"/>
      <c r="L100" s="10">
        <v>3904</v>
      </c>
      <c r="M100" s="10" t="s">
        <v>998</v>
      </c>
      <c r="N100" s="10" t="s">
        <v>880</v>
      </c>
      <c r="O100" s="1"/>
      <c r="P100" s="1"/>
      <c r="Q100" s="1"/>
      <c r="R100" s="1"/>
      <c r="S100" s="36" t="s">
        <v>344</v>
      </c>
      <c r="T100" s="36" t="s">
        <v>152</v>
      </c>
      <c r="U100" s="36" t="s">
        <v>345</v>
      </c>
      <c r="V100" s="36"/>
      <c r="W100" s="36"/>
    </row>
    <row r="101" spans="1:23" ht="16.5">
      <c r="A101" s="12"/>
      <c r="B101" s="2"/>
      <c r="C101" s="1"/>
      <c r="D101" s="1"/>
      <c r="E101" s="1"/>
      <c r="F101" s="1"/>
      <c r="G101" s="1"/>
      <c r="H101" s="1"/>
      <c r="I101" s="1"/>
      <c r="J101" s="1"/>
      <c r="K101" s="1"/>
      <c r="L101" s="10">
        <v>3912</v>
      </c>
      <c r="M101" s="10" t="s">
        <v>999</v>
      </c>
      <c r="N101" s="10" t="s">
        <v>880</v>
      </c>
      <c r="O101" s="1"/>
      <c r="P101" s="1"/>
      <c r="Q101" s="1"/>
      <c r="R101" s="1"/>
      <c r="S101" s="36" t="s">
        <v>82</v>
      </c>
      <c r="T101" s="36" t="s">
        <v>177</v>
      </c>
      <c r="U101" s="36" t="s">
        <v>346</v>
      </c>
      <c r="V101" s="36"/>
      <c r="W101" s="36"/>
    </row>
    <row r="102" spans="1:23" ht="16.5">
      <c r="A102" s="12"/>
      <c r="B102" s="2"/>
      <c r="C102" s="1"/>
      <c r="D102" s="1"/>
      <c r="E102" s="1"/>
      <c r="F102" s="1"/>
      <c r="G102" s="1"/>
      <c r="H102" s="1"/>
      <c r="I102" s="1"/>
      <c r="J102" s="1"/>
      <c r="K102" s="1"/>
      <c r="L102" s="10">
        <v>3905</v>
      </c>
      <c r="M102" s="10" t="s">
        <v>1000</v>
      </c>
      <c r="N102" s="10" t="s">
        <v>880</v>
      </c>
      <c r="O102" s="1"/>
      <c r="P102" s="1"/>
      <c r="Q102" s="1"/>
      <c r="R102" s="1"/>
      <c r="S102" s="36" t="s">
        <v>347</v>
      </c>
      <c r="T102" s="36" t="s">
        <v>152</v>
      </c>
      <c r="U102" s="36" t="s">
        <v>348</v>
      </c>
      <c r="V102" s="36"/>
      <c r="W102" s="36"/>
    </row>
    <row r="103" spans="1:23" ht="16.5">
      <c r="A103" s="12"/>
      <c r="B103" s="2"/>
      <c r="C103" s="1"/>
      <c r="D103" s="1"/>
      <c r="E103" s="1"/>
      <c r="F103" s="1"/>
      <c r="G103" s="1"/>
      <c r="H103" s="1"/>
      <c r="I103" s="1"/>
      <c r="J103" s="1"/>
      <c r="K103" s="1"/>
      <c r="L103" s="10">
        <v>1656</v>
      </c>
      <c r="M103" s="10" t="s">
        <v>1001</v>
      </c>
      <c r="N103" s="10" t="s">
        <v>882</v>
      </c>
      <c r="O103" s="1"/>
      <c r="P103" s="1"/>
      <c r="Q103" s="1"/>
      <c r="R103" s="1"/>
      <c r="S103" s="36" t="s">
        <v>349</v>
      </c>
      <c r="T103" s="36" t="s">
        <v>152</v>
      </c>
      <c r="U103" s="36" t="s">
        <v>350</v>
      </c>
      <c r="V103" s="36"/>
      <c r="W103" s="36"/>
    </row>
    <row r="104" spans="1:23" ht="16.5">
      <c r="A104" s="12"/>
      <c r="B104" s="2"/>
      <c r="C104" s="1"/>
      <c r="D104" s="1"/>
      <c r="E104" s="1"/>
      <c r="F104" s="1"/>
      <c r="G104" s="1"/>
      <c r="H104" s="1"/>
      <c r="I104" s="1"/>
      <c r="J104" s="1"/>
      <c r="K104" s="1"/>
      <c r="L104" s="10">
        <v>3910</v>
      </c>
      <c r="M104" s="10" t="s">
        <v>1002</v>
      </c>
      <c r="N104" s="10" t="s">
        <v>83</v>
      </c>
      <c r="O104" s="1"/>
      <c r="P104" s="1"/>
      <c r="Q104" s="1"/>
      <c r="R104" s="1"/>
      <c r="S104" s="36" t="s">
        <v>351</v>
      </c>
      <c r="T104" s="36" t="s">
        <v>152</v>
      </c>
      <c r="U104" s="36" t="s">
        <v>352</v>
      </c>
      <c r="V104" s="36"/>
      <c r="W104" s="36"/>
    </row>
    <row r="105" spans="1:23" ht="16.5">
      <c r="A105" s="12"/>
      <c r="B105" s="2"/>
      <c r="C105" s="1"/>
      <c r="D105" s="1"/>
      <c r="E105" s="1"/>
      <c r="F105" s="1"/>
      <c r="G105" s="1"/>
      <c r="H105" s="1"/>
      <c r="I105" s="1"/>
      <c r="J105" s="1"/>
      <c r="K105" s="1"/>
      <c r="L105" s="10">
        <v>3226</v>
      </c>
      <c r="M105" s="10" t="s">
        <v>1003</v>
      </c>
      <c r="N105" s="10" t="s">
        <v>883</v>
      </c>
      <c r="O105" s="1"/>
      <c r="P105" s="1"/>
      <c r="Q105" s="1"/>
      <c r="R105" s="1"/>
      <c r="S105" s="36" t="s">
        <v>353</v>
      </c>
      <c r="T105" s="36" t="s">
        <v>152</v>
      </c>
      <c r="U105" s="36" t="s">
        <v>354</v>
      </c>
      <c r="V105" s="36"/>
      <c r="W105" s="36"/>
    </row>
    <row r="106" spans="1:23" ht="16.5">
      <c r="A106" s="12"/>
      <c r="B106" s="2"/>
      <c r="C106" s="1"/>
      <c r="D106" s="1"/>
      <c r="E106" s="1"/>
      <c r="F106" s="1"/>
      <c r="G106" s="1"/>
      <c r="H106" s="1"/>
      <c r="I106" s="1"/>
      <c r="J106" s="1"/>
      <c r="K106" s="1"/>
      <c r="L106" s="10">
        <v>3228</v>
      </c>
      <c r="M106" s="10" t="s">
        <v>1004</v>
      </c>
      <c r="N106" s="10" t="s">
        <v>882</v>
      </c>
      <c r="O106" s="1"/>
      <c r="P106" s="1"/>
      <c r="Q106" s="1"/>
      <c r="R106" s="1"/>
      <c r="S106" s="36" t="s">
        <v>355</v>
      </c>
      <c r="T106" s="36" t="s">
        <v>152</v>
      </c>
      <c r="U106" s="36" t="s">
        <v>356</v>
      </c>
      <c r="V106" s="36"/>
      <c r="W106" s="36"/>
    </row>
    <row r="107" spans="1:23" ht="16.5">
      <c r="A107" s="12"/>
      <c r="B107" s="2"/>
      <c r="C107" s="1"/>
      <c r="D107" s="1"/>
      <c r="E107" s="1"/>
      <c r="F107" s="1"/>
      <c r="G107" s="1"/>
      <c r="H107" s="1"/>
      <c r="I107" s="1"/>
      <c r="J107" s="1"/>
      <c r="K107" s="1"/>
      <c r="L107" s="10">
        <v>3976</v>
      </c>
      <c r="M107" s="10" t="s">
        <v>1005</v>
      </c>
      <c r="N107" s="10" t="s">
        <v>881</v>
      </c>
      <c r="O107" s="1"/>
      <c r="P107" s="1"/>
      <c r="Q107" s="1"/>
      <c r="R107" s="1"/>
      <c r="S107" s="36" t="s">
        <v>357</v>
      </c>
      <c r="T107" s="36" t="s">
        <v>152</v>
      </c>
      <c r="U107" s="36" t="s">
        <v>358</v>
      </c>
      <c r="V107" s="36"/>
      <c r="W107" s="36"/>
    </row>
    <row r="108" spans="1:23" ht="16.5">
      <c r="A108" s="12"/>
      <c r="B108" s="2"/>
      <c r="C108" s="1"/>
      <c r="D108" s="1"/>
      <c r="E108" s="1"/>
      <c r="F108" s="1"/>
      <c r="G108" s="1"/>
      <c r="H108" s="1"/>
      <c r="I108" s="1"/>
      <c r="J108" s="1"/>
      <c r="K108" s="1"/>
      <c r="L108" s="10">
        <v>3977</v>
      </c>
      <c r="M108" s="10" t="s">
        <v>1006</v>
      </c>
      <c r="N108" s="10" t="s">
        <v>881</v>
      </c>
      <c r="O108" s="1"/>
      <c r="P108" s="1"/>
      <c r="Q108" s="1"/>
      <c r="R108" s="1"/>
      <c r="S108" s="36" t="s">
        <v>359</v>
      </c>
      <c r="T108" s="36" t="s">
        <v>152</v>
      </c>
      <c r="U108" s="36" t="s">
        <v>360</v>
      </c>
      <c r="V108" s="36"/>
      <c r="W108" s="36"/>
    </row>
    <row r="109" spans="1:23" ht="16.5">
      <c r="A109" s="12"/>
      <c r="B109" s="2"/>
      <c r="C109" s="1"/>
      <c r="D109" s="1"/>
      <c r="E109" s="1"/>
      <c r="F109" s="1"/>
      <c r="G109" s="1"/>
      <c r="H109" s="1"/>
      <c r="I109" s="1"/>
      <c r="J109" s="1"/>
      <c r="K109" s="1"/>
      <c r="L109" s="10">
        <v>3978</v>
      </c>
      <c r="M109" s="10" t="s">
        <v>1007</v>
      </c>
      <c r="N109" s="10" t="s">
        <v>83</v>
      </c>
      <c r="O109" s="1"/>
      <c r="P109" s="1"/>
      <c r="Q109" s="1"/>
      <c r="R109" s="1"/>
      <c r="S109" s="36" t="s">
        <v>361</v>
      </c>
      <c r="T109" s="36" t="s">
        <v>152</v>
      </c>
      <c r="U109" s="36" t="s">
        <v>362</v>
      </c>
      <c r="V109" s="36"/>
      <c r="W109" s="36"/>
    </row>
    <row r="110" spans="1:23" ht="16.5">
      <c r="A110" s="12"/>
      <c r="B110" s="2"/>
      <c r="C110" s="1"/>
      <c r="D110" s="1"/>
      <c r="E110" s="1"/>
      <c r="F110" s="1"/>
      <c r="G110" s="1"/>
      <c r="H110" s="1"/>
      <c r="I110" s="1"/>
      <c r="J110" s="1"/>
      <c r="K110" s="1"/>
      <c r="L110" s="10">
        <v>3222</v>
      </c>
      <c r="M110" s="10" t="s">
        <v>1008</v>
      </c>
      <c r="N110" s="10" t="s">
        <v>883</v>
      </c>
      <c r="O110" s="1"/>
      <c r="P110" s="1"/>
      <c r="Q110" s="1"/>
      <c r="R110" s="1"/>
      <c r="S110" s="36" t="s">
        <v>363</v>
      </c>
      <c r="T110" s="36" t="s">
        <v>152</v>
      </c>
      <c r="U110" s="36" t="s">
        <v>364</v>
      </c>
      <c r="V110" s="36"/>
      <c r="W110" s="36"/>
    </row>
    <row r="111" spans="1:23" ht="16.5">
      <c r="A111" s="12"/>
      <c r="B111" s="2"/>
      <c r="C111" s="1"/>
      <c r="D111" s="1"/>
      <c r="E111" s="1"/>
      <c r="F111" s="1"/>
      <c r="G111" s="1"/>
      <c r="H111" s="1"/>
      <c r="I111" s="1"/>
      <c r="J111" s="1"/>
      <c r="K111" s="1"/>
      <c r="L111" s="10">
        <v>1547</v>
      </c>
      <c r="M111" s="10" t="s">
        <v>1009</v>
      </c>
      <c r="N111" s="10" t="s">
        <v>881</v>
      </c>
      <c r="O111" s="1"/>
      <c r="P111" s="1"/>
      <c r="Q111" s="1"/>
      <c r="R111" s="1"/>
      <c r="S111" s="36" t="s">
        <v>111</v>
      </c>
      <c r="T111" s="36" t="s">
        <v>152</v>
      </c>
      <c r="U111" s="36" t="s">
        <v>365</v>
      </c>
      <c r="V111" s="36"/>
      <c r="W111" s="36"/>
    </row>
    <row r="112" spans="1:23" ht="16.5">
      <c r="A112" s="12"/>
      <c r="B112" s="2"/>
      <c r="C112" s="1"/>
      <c r="D112" s="1"/>
      <c r="E112" s="1"/>
      <c r="F112" s="1"/>
      <c r="G112" s="1"/>
      <c r="H112" s="1"/>
      <c r="I112" s="1"/>
      <c r="J112" s="1"/>
      <c r="K112" s="1"/>
      <c r="L112" s="10">
        <v>1542</v>
      </c>
      <c r="M112" s="10" t="s">
        <v>1010</v>
      </c>
      <c r="N112" s="10" t="s">
        <v>881</v>
      </c>
      <c r="O112" s="1"/>
      <c r="P112" s="1"/>
      <c r="Q112" s="1"/>
      <c r="R112" s="1"/>
      <c r="S112" s="36" t="s">
        <v>366</v>
      </c>
      <c r="T112" s="36" t="s">
        <v>152</v>
      </c>
      <c r="U112" s="36" t="s">
        <v>367</v>
      </c>
      <c r="V112" s="36"/>
      <c r="W112" s="36"/>
    </row>
    <row r="113" spans="1:23" ht="16.5">
      <c r="A113" s="12"/>
      <c r="B113" s="2"/>
      <c r="C113" s="1"/>
      <c r="D113" s="1"/>
      <c r="E113" s="1"/>
      <c r="F113" s="1"/>
      <c r="G113" s="1"/>
      <c r="H113" s="1"/>
      <c r="I113" s="1"/>
      <c r="J113" s="1"/>
      <c r="K113" s="1"/>
      <c r="L113" s="10">
        <v>1544</v>
      </c>
      <c r="M113" s="10" t="s">
        <v>1011</v>
      </c>
      <c r="N113" s="10" t="s">
        <v>881</v>
      </c>
      <c r="O113" s="1"/>
      <c r="P113" s="1"/>
      <c r="Q113" s="1"/>
      <c r="R113" s="1"/>
      <c r="S113" s="36" t="s">
        <v>368</v>
      </c>
      <c r="T113" s="36" t="s">
        <v>152</v>
      </c>
      <c r="U113" s="36" t="s">
        <v>369</v>
      </c>
      <c r="V113" s="36"/>
      <c r="W113" s="36"/>
    </row>
    <row r="114" spans="1:23" ht="16.5">
      <c r="A114" s="12"/>
      <c r="B114" s="2"/>
      <c r="C114" s="1"/>
      <c r="D114" s="1"/>
      <c r="E114" s="1"/>
      <c r="F114" s="1"/>
      <c r="G114" s="1"/>
      <c r="H114" s="1"/>
      <c r="I114" s="1"/>
      <c r="J114" s="1"/>
      <c r="K114" s="1"/>
      <c r="L114" s="10">
        <v>3716</v>
      </c>
      <c r="M114" s="10" t="s">
        <v>1012</v>
      </c>
      <c r="N114" s="10" t="s">
        <v>881</v>
      </c>
      <c r="O114" s="1"/>
      <c r="P114" s="1"/>
      <c r="Q114" s="1"/>
      <c r="R114" s="1"/>
      <c r="S114" s="36" t="s">
        <v>76</v>
      </c>
      <c r="T114" s="36" t="s">
        <v>152</v>
      </c>
      <c r="U114" s="36" t="s">
        <v>370</v>
      </c>
      <c r="V114" s="36"/>
      <c r="W114" s="36"/>
    </row>
    <row r="115" spans="1:23" ht="16.5">
      <c r="A115" s="12"/>
      <c r="B115" s="2"/>
      <c r="C115" s="1"/>
      <c r="D115" s="1"/>
      <c r="E115" s="1"/>
      <c r="F115" s="1"/>
      <c r="G115" s="1"/>
      <c r="H115" s="1"/>
      <c r="I115" s="1"/>
      <c r="J115" s="1"/>
      <c r="K115" s="1"/>
      <c r="L115" s="10">
        <v>3133</v>
      </c>
      <c r="M115" s="10" t="s">
        <v>1013</v>
      </c>
      <c r="N115" s="10" t="s">
        <v>884</v>
      </c>
      <c r="O115" s="1"/>
      <c r="P115" s="1"/>
      <c r="Q115" s="1"/>
      <c r="R115" s="1"/>
      <c r="S115" s="36" t="s">
        <v>371</v>
      </c>
      <c r="T115" s="36" t="s">
        <v>152</v>
      </c>
      <c r="U115" s="36" t="s">
        <v>372</v>
      </c>
      <c r="V115" s="36"/>
      <c r="W115" s="36"/>
    </row>
    <row r="116" spans="1:23" ht="16.5">
      <c r="A116" s="12"/>
      <c r="B116" s="2"/>
      <c r="C116" s="1"/>
      <c r="D116" s="1"/>
      <c r="E116" s="1"/>
      <c r="F116" s="1"/>
      <c r="G116" s="1"/>
      <c r="H116" s="1"/>
      <c r="I116" s="1"/>
      <c r="J116" s="1"/>
      <c r="K116" s="1"/>
      <c r="L116" s="10">
        <v>5116</v>
      </c>
      <c r="M116" s="10" t="s">
        <v>1014</v>
      </c>
      <c r="N116" s="10" t="s">
        <v>881</v>
      </c>
      <c r="O116" s="1"/>
      <c r="P116" s="1"/>
      <c r="Q116" s="1"/>
      <c r="R116" s="1"/>
      <c r="S116" s="36" t="s">
        <v>81</v>
      </c>
      <c r="T116" s="36" t="s">
        <v>152</v>
      </c>
      <c r="U116" s="36" t="s">
        <v>373</v>
      </c>
      <c r="V116" s="36"/>
      <c r="W116" s="36"/>
    </row>
    <row r="117" spans="1:23" ht="16.5">
      <c r="A117" s="12"/>
      <c r="B117" s="2"/>
      <c r="C117" s="1"/>
      <c r="D117" s="1"/>
      <c r="E117" s="1"/>
      <c r="F117" s="1"/>
      <c r="G117" s="1"/>
      <c r="H117" s="1"/>
      <c r="I117" s="1"/>
      <c r="J117" s="1"/>
      <c r="K117" s="1"/>
      <c r="L117" s="10">
        <v>5110</v>
      </c>
      <c r="M117" s="10" t="s">
        <v>1015</v>
      </c>
      <c r="N117" s="10" t="s">
        <v>881</v>
      </c>
      <c r="O117" s="1"/>
      <c r="P117" s="1"/>
      <c r="Q117" s="1"/>
      <c r="R117" s="1"/>
      <c r="S117" s="36" t="s">
        <v>374</v>
      </c>
      <c r="T117" s="36" t="s">
        <v>177</v>
      </c>
      <c r="U117" s="36" t="s">
        <v>375</v>
      </c>
      <c r="V117" s="36"/>
      <c r="W117" s="36"/>
    </row>
    <row r="118" spans="1:23" ht="16.5">
      <c r="A118" s="12"/>
      <c r="B118" s="2"/>
      <c r="C118" s="1"/>
      <c r="D118" s="1"/>
      <c r="E118" s="1"/>
      <c r="F118" s="1"/>
      <c r="G118" s="1"/>
      <c r="H118" s="1"/>
      <c r="I118" s="1"/>
      <c r="J118" s="1"/>
      <c r="K118" s="1"/>
      <c r="L118" s="10">
        <v>2138</v>
      </c>
      <c r="M118" s="10" t="s">
        <v>1016</v>
      </c>
      <c r="N118" s="10" t="s">
        <v>882</v>
      </c>
      <c r="O118" s="1"/>
      <c r="P118" s="1"/>
      <c r="Q118" s="1"/>
      <c r="R118" s="1"/>
      <c r="S118" s="36" t="s">
        <v>96</v>
      </c>
      <c r="T118" s="36" t="s">
        <v>152</v>
      </c>
      <c r="U118" s="36" t="s">
        <v>376</v>
      </c>
      <c r="V118" s="36"/>
      <c r="W118" s="36"/>
    </row>
    <row r="119" spans="1:23" ht="16.5">
      <c r="A119" s="12"/>
      <c r="B119" s="2"/>
      <c r="C119" s="1"/>
      <c r="D119" s="1"/>
      <c r="E119" s="1"/>
      <c r="F119" s="1"/>
      <c r="G119" s="1"/>
      <c r="H119" s="1"/>
      <c r="I119" s="1"/>
      <c r="J119" s="1"/>
      <c r="K119" s="1"/>
      <c r="L119" s="10">
        <v>2155</v>
      </c>
      <c r="M119" s="10" t="s">
        <v>1017</v>
      </c>
      <c r="N119" s="10" t="s">
        <v>882</v>
      </c>
      <c r="O119" s="1"/>
      <c r="P119" s="1"/>
      <c r="Q119" s="1"/>
      <c r="R119" s="1"/>
      <c r="S119" s="36" t="s">
        <v>377</v>
      </c>
      <c r="T119" s="36" t="s">
        <v>152</v>
      </c>
      <c r="U119" s="36" t="s">
        <v>378</v>
      </c>
      <c r="V119" s="36"/>
      <c r="W119" s="36"/>
    </row>
    <row r="120" spans="1:23" ht="16.5">
      <c r="A120" s="12"/>
      <c r="B120" s="2"/>
      <c r="C120" s="1"/>
      <c r="D120" s="1"/>
      <c r="E120" s="1"/>
      <c r="F120" s="1"/>
      <c r="G120" s="1"/>
      <c r="H120" s="1"/>
      <c r="I120" s="1"/>
      <c r="J120" s="1"/>
      <c r="K120" s="1"/>
      <c r="L120" s="10">
        <v>2227</v>
      </c>
      <c r="M120" s="10" t="s">
        <v>1018</v>
      </c>
      <c r="N120" s="10" t="s">
        <v>882</v>
      </c>
      <c r="O120" s="1"/>
      <c r="P120" s="1"/>
      <c r="Q120" s="1"/>
      <c r="R120" s="1"/>
      <c r="S120" s="36" t="s">
        <v>379</v>
      </c>
      <c r="T120" s="36" t="s">
        <v>152</v>
      </c>
      <c r="U120" s="36" t="s">
        <v>380</v>
      </c>
      <c r="V120" s="36"/>
      <c r="W120" s="36"/>
    </row>
    <row r="121" spans="1:23" ht="16.5">
      <c r="A121" s="12"/>
      <c r="B121" s="2"/>
      <c r="C121" s="1"/>
      <c r="D121" s="1"/>
      <c r="E121" s="1"/>
      <c r="F121" s="1"/>
      <c r="G121" s="1"/>
      <c r="H121" s="1"/>
      <c r="I121" s="1"/>
      <c r="J121" s="1"/>
      <c r="K121" s="1"/>
      <c r="L121" s="10">
        <v>3783</v>
      </c>
      <c r="M121" s="10" t="s">
        <v>1019</v>
      </c>
      <c r="N121" s="10" t="s">
        <v>83</v>
      </c>
      <c r="O121" s="1"/>
      <c r="P121" s="1"/>
      <c r="Q121" s="1"/>
      <c r="R121" s="1"/>
      <c r="S121" s="36" t="s">
        <v>85</v>
      </c>
      <c r="T121" s="36" t="s">
        <v>152</v>
      </c>
      <c r="U121" s="36" t="s">
        <v>381</v>
      </c>
      <c r="V121" s="36"/>
      <c r="W121" s="36"/>
    </row>
    <row r="122" spans="1:23" ht="16.5">
      <c r="A122" s="12"/>
      <c r="B122" s="2"/>
      <c r="C122" s="1"/>
      <c r="D122" s="1"/>
      <c r="E122" s="1"/>
      <c r="F122" s="1"/>
      <c r="G122" s="1"/>
      <c r="H122" s="1"/>
      <c r="I122" s="1"/>
      <c r="J122" s="1"/>
      <c r="K122" s="1"/>
      <c r="L122" s="10">
        <v>2135</v>
      </c>
      <c r="M122" s="10" t="s">
        <v>1020</v>
      </c>
      <c r="N122" s="10" t="s">
        <v>882</v>
      </c>
      <c r="O122" s="1"/>
      <c r="P122" s="1"/>
      <c r="Q122" s="1"/>
      <c r="R122" s="1"/>
      <c r="S122" s="36" t="s">
        <v>382</v>
      </c>
      <c r="T122" s="36" t="s">
        <v>152</v>
      </c>
      <c r="U122" s="36" t="s">
        <v>383</v>
      </c>
      <c r="V122" s="36"/>
      <c r="W122" s="36"/>
    </row>
    <row r="123" spans="1:23" ht="16.5">
      <c r="A123" s="12"/>
      <c r="B123" s="2"/>
      <c r="C123" s="1"/>
      <c r="D123" s="1"/>
      <c r="E123" s="1"/>
      <c r="F123" s="1"/>
      <c r="G123" s="1"/>
      <c r="H123" s="1"/>
      <c r="I123" s="1"/>
      <c r="J123" s="1"/>
      <c r="K123" s="1"/>
      <c r="L123" s="10">
        <v>1256</v>
      </c>
      <c r="M123" s="10" t="s">
        <v>1021</v>
      </c>
      <c r="N123" s="10" t="s">
        <v>882</v>
      </c>
      <c r="O123" s="1"/>
      <c r="P123" s="1"/>
      <c r="Q123" s="1"/>
      <c r="R123" s="1"/>
      <c r="S123" s="36" t="s">
        <v>90</v>
      </c>
      <c r="T123" s="36" t="s">
        <v>152</v>
      </c>
      <c r="U123" s="36" t="s">
        <v>384</v>
      </c>
      <c r="V123" s="36"/>
      <c r="W123" s="36"/>
    </row>
    <row r="124" spans="1:23" ht="16.5">
      <c r="A124" s="12"/>
      <c r="B124" s="2"/>
      <c r="C124" s="1"/>
      <c r="D124" s="1"/>
      <c r="E124" s="1"/>
      <c r="F124" s="1"/>
      <c r="G124" s="1"/>
      <c r="H124" s="1"/>
      <c r="I124" s="1"/>
      <c r="J124" s="1"/>
      <c r="K124" s="1"/>
      <c r="L124" s="10">
        <v>1614</v>
      </c>
      <c r="M124" s="10" t="s">
        <v>1022</v>
      </c>
      <c r="N124" s="10" t="s">
        <v>882</v>
      </c>
      <c r="O124" s="1"/>
      <c r="P124" s="1"/>
      <c r="Q124" s="1"/>
      <c r="R124" s="1"/>
      <c r="S124" s="36" t="s">
        <v>385</v>
      </c>
      <c r="T124" s="36" t="s">
        <v>177</v>
      </c>
      <c r="U124" s="36" t="s">
        <v>386</v>
      </c>
      <c r="V124" s="36"/>
      <c r="W124" s="36"/>
    </row>
    <row r="125" spans="1:23" ht="16.5">
      <c r="A125" s="12"/>
      <c r="B125" s="2"/>
      <c r="C125" s="1"/>
      <c r="D125" s="1"/>
      <c r="E125" s="1"/>
      <c r="F125" s="1"/>
      <c r="G125" s="1"/>
      <c r="H125" s="1"/>
      <c r="I125" s="1"/>
      <c r="J125" s="1"/>
      <c r="K125" s="1"/>
      <c r="L125" s="10">
        <v>1366</v>
      </c>
      <c r="M125" s="10" t="s">
        <v>1023</v>
      </c>
      <c r="N125" s="10" t="s">
        <v>882</v>
      </c>
      <c r="O125" s="1"/>
      <c r="P125" s="1"/>
      <c r="Q125" s="1"/>
      <c r="R125" s="1"/>
      <c r="S125" s="36" t="s">
        <v>94</v>
      </c>
      <c r="T125" s="36" t="s">
        <v>152</v>
      </c>
      <c r="U125" s="36" t="s">
        <v>387</v>
      </c>
      <c r="V125" s="36"/>
      <c r="W125" s="36"/>
    </row>
    <row r="126" spans="1:23" ht="16.5">
      <c r="A126" s="12"/>
      <c r="B126" s="2"/>
      <c r="C126" s="1"/>
      <c r="D126" s="1"/>
      <c r="E126" s="1"/>
      <c r="F126" s="1"/>
      <c r="G126" s="1"/>
      <c r="H126" s="1"/>
      <c r="I126" s="1"/>
      <c r="J126" s="1"/>
      <c r="K126" s="1"/>
      <c r="L126" s="10">
        <v>6245</v>
      </c>
      <c r="M126" s="10" t="s">
        <v>1024</v>
      </c>
      <c r="N126" s="10" t="s">
        <v>882</v>
      </c>
      <c r="O126" s="1"/>
      <c r="P126" s="1"/>
      <c r="Q126" s="1"/>
      <c r="R126" s="1"/>
      <c r="S126" s="36" t="s">
        <v>99</v>
      </c>
      <c r="T126" s="36" t="s">
        <v>152</v>
      </c>
      <c r="U126" s="36" t="s">
        <v>388</v>
      </c>
      <c r="V126" s="36"/>
      <c r="W126" s="36"/>
    </row>
    <row r="127" spans="1:23" ht="16.5">
      <c r="A127" s="12"/>
      <c r="B127" s="2"/>
      <c r="C127" s="1"/>
      <c r="D127" s="1"/>
      <c r="E127" s="1"/>
      <c r="F127" s="1"/>
      <c r="G127" s="1"/>
      <c r="H127" s="1"/>
      <c r="I127" s="1"/>
      <c r="J127" s="1"/>
      <c r="K127" s="1"/>
      <c r="L127" s="10">
        <v>1689</v>
      </c>
      <c r="M127" s="10" t="s">
        <v>1025</v>
      </c>
      <c r="N127" s="10" t="s">
        <v>882</v>
      </c>
      <c r="O127" s="1"/>
      <c r="P127" s="1"/>
      <c r="Q127" s="1"/>
      <c r="R127" s="1"/>
      <c r="S127" s="36" t="s">
        <v>102</v>
      </c>
      <c r="T127" s="36" t="s">
        <v>152</v>
      </c>
      <c r="U127" s="36" t="s">
        <v>389</v>
      </c>
      <c r="V127" s="36"/>
      <c r="W127" s="36"/>
    </row>
    <row r="128" spans="1:23" ht="16.5">
      <c r="A128" s="12"/>
      <c r="B128" s="2"/>
      <c r="C128" s="1"/>
      <c r="D128" s="1"/>
      <c r="E128" s="1"/>
      <c r="F128" s="1"/>
      <c r="G128" s="1"/>
      <c r="H128" s="1"/>
      <c r="I128" s="1"/>
      <c r="J128" s="1"/>
      <c r="K128" s="1"/>
      <c r="L128" s="10">
        <v>8057</v>
      </c>
      <c r="M128" s="10" t="s">
        <v>1026</v>
      </c>
      <c r="N128" s="10" t="s">
        <v>881</v>
      </c>
      <c r="O128" s="1"/>
      <c r="P128" s="1"/>
      <c r="Q128" s="1"/>
      <c r="R128" s="1"/>
      <c r="S128" s="36" t="s">
        <v>107</v>
      </c>
      <c r="T128" s="36" t="s">
        <v>152</v>
      </c>
      <c r="U128" s="36" t="s">
        <v>390</v>
      </c>
      <c r="V128" s="36"/>
      <c r="W128" s="36"/>
    </row>
    <row r="129" spans="1:23" ht="16.5">
      <c r="A129" s="12"/>
      <c r="B129" s="2"/>
      <c r="C129" s="1"/>
      <c r="D129" s="1"/>
      <c r="E129" s="1"/>
      <c r="F129" s="1"/>
      <c r="G129" s="1"/>
      <c r="H129" s="1"/>
      <c r="I129" s="1"/>
      <c r="J129" s="1"/>
      <c r="K129" s="1"/>
      <c r="L129" s="10">
        <v>3938</v>
      </c>
      <c r="M129" s="10" t="s">
        <v>1027</v>
      </c>
      <c r="N129" s="10" t="s">
        <v>881</v>
      </c>
      <c r="O129" s="1"/>
      <c r="P129" s="1"/>
      <c r="Q129" s="1"/>
      <c r="R129" s="1"/>
      <c r="S129" s="36" t="s">
        <v>391</v>
      </c>
      <c r="T129" s="36" t="s">
        <v>152</v>
      </c>
      <c r="U129" s="36" t="s">
        <v>392</v>
      </c>
      <c r="V129" s="36"/>
      <c r="W129" s="36"/>
    </row>
    <row r="130" spans="1:23" ht="16.5">
      <c r="A130" s="12"/>
      <c r="B130" s="2"/>
      <c r="C130" s="1"/>
      <c r="D130" s="1"/>
      <c r="E130" s="1"/>
      <c r="F130" s="1"/>
      <c r="G130" s="1"/>
      <c r="H130" s="1"/>
      <c r="I130" s="1"/>
      <c r="J130" s="1"/>
      <c r="K130" s="1"/>
      <c r="L130" s="10">
        <v>3939</v>
      </c>
      <c r="M130" s="10" t="s">
        <v>1028</v>
      </c>
      <c r="N130" s="10" t="s">
        <v>881</v>
      </c>
      <c r="O130" s="1"/>
      <c r="P130" s="1"/>
      <c r="Q130" s="1"/>
      <c r="R130" s="1"/>
      <c r="S130" s="36" t="s">
        <v>393</v>
      </c>
      <c r="T130" s="36" t="s">
        <v>152</v>
      </c>
      <c r="U130" s="36" t="s">
        <v>394</v>
      </c>
      <c r="V130" s="36"/>
      <c r="W130" s="36"/>
    </row>
    <row r="131" spans="1:23" ht="16.5">
      <c r="A131" s="12"/>
      <c r="B131" s="2"/>
      <c r="C131" s="1"/>
      <c r="D131" s="1"/>
      <c r="E131" s="1"/>
      <c r="F131" s="1"/>
      <c r="G131" s="1"/>
      <c r="H131" s="1"/>
      <c r="I131" s="1"/>
      <c r="J131" s="1"/>
      <c r="K131" s="1"/>
      <c r="L131" s="10">
        <v>3940</v>
      </c>
      <c r="M131" s="10" t="s">
        <v>1029</v>
      </c>
      <c r="N131" s="10" t="s">
        <v>83</v>
      </c>
      <c r="O131" s="1"/>
      <c r="P131" s="1"/>
      <c r="Q131" s="1"/>
      <c r="R131" s="1"/>
      <c r="S131" s="36" t="s">
        <v>395</v>
      </c>
      <c r="T131" s="36" t="s">
        <v>152</v>
      </c>
      <c r="U131" s="36" t="s">
        <v>396</v>
      </c>
      <c r="V131" s="36"/>
      <c r="W131" s="36"/>
    </row>
    <row r="132" spans="1:23" ht="16.5">
      <c r="A132" s="12"/>
      <c r="B132" s="2"/>
      <c r="C132" s="1"/>
      <c r="D132" s="1"/>
      <c r="E132" s="1"/>
      <c r="F132" s="1"/>
      <c r="G132" s="1"/>
      <c r="H132" s="1"/>
      <c r="I132" s="1"/>
      <c r="J132" s="1"/>
      <c r="K132" s="1"/>
      <c r="L132" s="10">
        <v>8526</v>
      </c>
      <c r="M132" s="10" t="s">
        <v>1030</v>
      </c>
      <c r="N132" s="10" t="s">
        <v>879</v>
      </c>
      <c r="O132" s="1"/>
      <c r="P132" s="1"/>
      <c r="Q132" s="1"/>
      <c r="R132" s="1"/>
      <c r="S132" s="36" t="s">
        <v>397</v>
      </c>
      <c r="T132" s="36" t="s">
        <v>152</v>
      </c>
      <c r="U132" s="36" t="s">
        <v>398</v>
      </c>
      <c r="V132" s="36"/>
      <c r="W132" s="36"/>
    </row>
    <row r="133" spans="1:23" ht="16.5">
      <c r="A133" s="12"/>
      <c r="B133" s="2"/>
      <c r="C133" s="1"/>
      <c r="D133" s="1"/>
      <c r="E133" s="1"/>
      <c r="F133" s="1"/>
      <c r="G133" s="1"/>
      <c r="H133" s="1"/>
      <c r="I133" s="1"/>
      <c r="J133" s="1"/>
      <c r="K133" s="1"/>
      <c r="L133" s="10">
        <v>8527</v>
      </c>
      <c r="M133" s="10" t="s">
        <v>1031</v>
      </c>
      <c r="N133" s="10" t="s">
        <v>879</v>
      </c>
      <c r="O133" s="1"/>
      <c r="P133" s="1"/>
      <c r="Q133" s="1"/>
      <c r="R133" s="1"/>
      <c r="S133" s="36" t="s">
        <v>399</v>
      </c>
      <c r="T133" s="36" t="s">
        <v>152</v>
      </c>
      <c r="U133" s="36" t="s">
        <v>400</v>
      </c>
      <c r="V133" s="36"/>
      <c r="W133" s="36"/>
    </row>
    <row r="134" spans="1:23" ht="16.5">
      <c r="A134" s="12"/>
      <c r="B134" s="2"/>
      <c r="C134" s="1"/>
      <c r="D134" s="1"/>
      <c r="E134" s="1"/>
      <c r="F134" s="1"/>
      <c r="G134" s="1"/>
      <c r="H134" s="1"/>
      <c r="I134" s="1"/>
      <c r="J134" s="1"/>
      <c r="K134" s="1"/>
      <c r="L134" s="10">
        <v>8525</v>
      </c>
      <c r="M134" s="10" t="s">
        <v>1032</v>
      </c>
      <c r="N134" s="10" t="s">
        <v>879</v>
      </c>
      <c r="O134" s="1"/>
      <c r="P134" s="1"/>
      <c r="Q134" s="1"/>
      <c r="R134" s="1"/>
      <c r="S134" s="36" t="s">
        <v>401</v>
      </c>
      <c r="T134" s="36" t="s">
        <v>152</v>
      </c>
      <c r="U134" s="36" t="s">
        <v>402</v>
      </c>
      <c r="V134" s="36"/>
      <c r="W134" s="36"/>
    </row>
    <row r="135" spans="1:23" ht="16.5">
      <c r="A135" s="12"/>
      <c r="B135" s="2"/>
      <c r="C135" s="1"/>
      <c r="D135" s="1"/>
      <c r="E135" s="1"/>
      <c r="F135" s="1"/>
      <c r="G135" s="1"/>
      <c r="H135" s="1"/>
      <c r="I135" s="1"/>
      <c r="J135" s="1"/>
      <c r="K135" s="1"/>
      <c r="L135" s="10">
        <v>6101</v>
      </c>
      <c r="M135" s="10" t="s">
        <v>1033</v>
      </c>
      <c r="N135" s="10" t="s">
        <v>881</v>
      </c>
      <c r="O135" s="1"/>
      <c r="P135" s="1"/>
      <c r="Q135" s="1"/>
      <c r="R135" s="1"/>
      <c r="S135" s="36" t="s">
        <v>403</v>
      </c>
      <c r="T135" s="36" t="s">
        <v>152</v>
      </c>
      <c r="U135" s="36" t="s">
        <v>404</v>
      </c>
      <c r="V135" s="36"/>
      <c r="W135" s="36"/>
    </row>
    <row r="136" spans="1:23" ht="16.5">
      <c r="A136" s="12"/>
      <c r="B136" s="2"/>
      <c r="C136" s="1"/>
      <c r="D136" s="1"/>
      <c r="E136" s="1"/>
      <c r="F136" s="1"/>
      <c r="G136" s="1"/>
      <c r="H136" s="1"/>
      <c r="I136" s="1"/>
      <c r="J136" s="1"/>
      <c r="K136" s="1"/>
      <c r="L136" s="10">
        <v>6105</v>
      </c>
      <c r="M136" s="10" t="s">
        <v>1034</v>
      </c>
      <c r="N136" s="10" t="s">
        <v>881</v>
      </c>
      <c r="O136" s="1"/>
      <c r="P136" s="1"/>
      <c r="Q136" s="1"/>
      <c r="R136" s="1"/>
      <c r="S136" s="36" t="s">
        <v>405</v>
      </c>
      <c r="T136" s="36" t="s">
        <v>152</v>
      </c>
      <c r="U136" s="36" t="s">
        <v>406</v>
      </c>
      <c r="V136" s="36"/>
      <c r="W136" s="36"/>
    </row>
    <row r="137" spans="1:23" ht="16.5">
      <c r="A137" s="12"/>
      <c r="B137" s="2"/>
      <c r="C137" s="1"/>
      <c r="D137" s="1"/>
      <c r="E137" s="1"/>
      <c r="F137" s="1"/>
      <c r="G137" s="1"/>
      <c r="H137" s="1"/>
      <c r="I137" s="1"/>
      <c r="J137" s="1"/>
      <c r="K137" s="1"/>
      <c r="L137" s="10">
        <v>6124</v>
      </c>
      <c r="M137" s="10" t="s">
        <v>1035</v>
      </c>
      <c r="N137" s="10" t="s">
        <v>881</v>
      </c>
      <c r="O137" s="1"/>
      <c r="P137" s="1"/>
      <c r="Q137" s="1"/>
      <c r="R137" s="1"/>
      <c r="S137" s="36" t="s">
        <v>407</v>
      </c>
      <c r="T137" s="36" t="s">
        <v>152</v>
      </c>
      <c r="U137" s="36" t="s">
        <v>408</v>
      </c>
      <c r="V137" s="36"/>
      <c r="W137" s="36"/>
    </row>
    <row r="138" spans="1:23" ht="16.5">
      <c r="A138" s="12"/>
      <c r="B138" s="2"/>
      <c r="C138" s="1"/>
      <c r="D138" s="1"/>
      <c r="E138" s="1"/>
      <c r="F138" s="1"/>
      <c r="G138" s="1"/>
      <c r="H138" s="1"/>
      <c r="I138" s="1"/>
      <c r="J138" s="1"/>
      <c r="K138" s="1"/>
      <c r="L138" s="10">
        <v>6104</v>
      </c>
      <c r="M138" s="10" t="s">
        <v>1036</v>
      </c>
      <c r="N138" s="10" t="s">
        <v>83</v>
      </c>
      <c r="O138" s="1"/>
      <c r="P138" s="1"/>
      <c r="Q138" s="1"/>
      <c r="R138" s="1"/>
      <c r="S138" s="36" t="s">
        <v>409</v>
      </c>
      <c r="T138" s="36" t="s">
        <v>152</v>
      </c>
      <c r="U138" s="36" t="s">
        <v>410</v>
      </c>
      <c r="V138" s="36"/>
      <c r="W138" s="36"/>
    </row>
    <row r="139" spans="1:23" ht="16.5">
      <c r="A139" s="12"/>
      <c r="B139" s="2"/>
      <c r="C139" s="1"/>
      <c r="D139" s="1"/>
      <c r="E139" s="1"/>
      <c r="F139" s="1"/>
      <c r="G139" s="1"/>
      <c r="H139" s="1"/>
      <c r="I139" s="1"/>
      <c r="J139" s="1"/>
      <c r="K139" s="1"/>
      <c r="L139" s="10">
        <v>6131</v>
      </c>
      <c r="M139" s="10" t="s">
        <v>1037</v>
      </c>
      <c r="N139" s="10" t="s">
        <v>881</v>
      </c>
      <c r="O139" s="1"/>
      <c r="P139" s="1"/>
      <c r="Q139" s="1"/>
      <c r="R139" s="1"/>
      <c r="S139" s="36" t="s">
        <v>411</v>
      </c>
      <c r="T139" s="36" t="s">
        <v>152</v>
      </c>
      <c r="U139" s="36" t="s">
        <v>412</v>
      </c>
      <c r="V139" s="36"/>
      <c r="W139" s="36"/>
    </row>
    <row r="140" spans="1:23" ht="16.5">
      <c r="A140" s="12"/>
      <c r="B140" s="2"/>
      <c r="C140" s="1"/>
      <c r="D140" s="1"/>
      <c r="E140" s="1"/>
      <c r="F140" s="1"/>
      <c r="G140" s="1"/>
      <c r="H140" s="1"/>
      <c r="I140" s="1"/>
      <c r="J140" s="1"/>
      <c r="K140" s="1"/>
      <c r="L140" s="10">
        <v>6132</v>
      </c>
      <c r="M140" s="10" t="s">
        <v>1038</v>
      </c>
      <c r="N140" s="10" t="s">
        <v>881</v>
      </c>
      <c r="O140" s="1"/>
      <c r="P140" s="1"/>
      <c r="Q140" s="1"/>
      <c r="R140" s="1"/>
      <c r="S140" s="36" t="s">
        <v>413</v>
      </c>
      <c r="T140" s="36" t="s">
        <v>152</v>
      </c>
      <c r="U140" s="36" t="s">
        <v>414</v>
      </c>
      <c r="V140" s="36"/>
      <c r="W140" s="36"/>
    </row>
    <row r="141" spans="1:23" ht="16.5">
      <c r="A141" s="12"/>
      <c r="B141" s="2"/>
      <c r="C141" s="1"/>
      <c r="D141" s="1"/>
      <c r="E141" s="1"/>
      <c r="F141" s="1"/>
      <c r="G141" s="1"/>
      <c r="H141" s="1"/>
      <c r="I141" s="1"/>
      <c r="J141" s="1"/>
      <c r="K141" s="1"/>
      <c r="L141" s="10">
        <v>6107</v>
      </c>
      <c r="M141" s="10" t="s">
        <v>1039</v>
      </c>
      <c r="N141" s="10" t="s">
        <v>881</v>
      </c>
      <c r="O141" s="1"/>
      <c r="P141" s="1"/>
      <c r="Q141" s="1"/>
      <c r="R141" s="1"/>
      <c r="S141" s="36" t="s">
        <v>415</v>
      </c>
      <c r="T141" s="36" t="s">
        <v>152</v>
      </c>
      <c r="U141" s="36" t="s">
        <v>416</v>
      </c>
      <c r="V141" s="36"/>
      <c r="W141" s="36"/>
    </row>
    <row r="142" spans="1:23" ht="16.5">
      <c r="A142" s="12"/>
      <c r="B142" s="2"/>
      <c r="C142" s="1"/>
      <c r="D142" s="1"/>
      <c r="E142" s="1"/>
      <c r="F142" s="1"/>
      <c r="G142" s="1"/>
      <c r="H142" s="1"/>
      <c r="I142" s="1"/>
      <c r="J142" s="1"/>
      <c r="K142" s="1"/>
      <c r="L142" s="10">
        <v>6125</v>
      </c>
      <c r="M142" s="10" t="s">
        <v>1040</v>
      </c>
      <c r="N142" s="10" t="s">
        <v>83</v>
      </c>
      <c r="O142" s="1"/>
      <c r="P142" s="1"/>
      <c r="Q142" s="1"/>
      <c r="R142" s="1"/>
      <c r="S142" s="36" t="s">
        <v>417</v>
      </c>
      <c r="T142" s="36" t="s">
        <v>152</v>
      </c>
      <c r="U142" s="36" t="s">
        <v>418</v>
      </c>
      <c r="V142" s="36"/>
      <c r="W142" s="36"/>
    </row>
    <row r="143" spans="1:23" ht="16.5">
      <c r="A143" s="12"/>
      <c r="B143" s="2"/>
      <c r="C143" s="1"/>
      <c r="D143" s="1"/>
      <c r="E143" s="1"/>
      <c r="F143" s="1"/>
      <c r="G143" s="1"/>
      <c r="H143" s="1"/>
      <c r="I143" s="1"/>
      <c r="J143" s="1"/>
      <c r="K143" s="1"/>
      <c r="L143" s="10">
        <v>3182</v>
      </c>
      <c r="M143" s="10" t="s">
        <v>1041</v>
      </c>
      <c r="N143" s="10" t="s">
        <v>884</v>
      </c>
      <c r="O143" s="1"/>
      <c r="P143" s="1"/>
      <c r="Q143" s="1"/>
      <c r="R143" s="1"/>
      <c r="S143" s="36" t="s">
        <v>419</v>
      </c>
      <c r="T143" s="36" t="s">
        <v>152</v>
      </c>
      <c r="U143" s="36" t="s">
        <v>420</v>
      </c>
      <c r="V143" s="36"/>
      <c r="W143" s="36"/>
    </row>
    <row r="144" spans="1:23" ht="16.5">
      <c r="A144" s="12"/>
      <c r="B144" s="2"/>
      <c r="C144" s="1"/>
      <c r="D144" s="1"/>
      <c r="E144" s="1"/>
      <c r="F144" s="1"/>
      <c r="G144" s="1"/>
      <c r="H144" s="1"/>
      <c r="I144" s="1"/>
      <c r="J144" s="1"/>
      <c r="K144" s="1"/>
      <c r="L144" s="10">
        <v>3774</v>
      </c>
      <c r="M144" s="10" t="s">
        <v>1042</v>
      </c>
      <c r="N144" s="10" t="s">
        <v>83</v>
      </c>
      <c r="O144" s="1"/>
      <c r="P144" s="1"/>
      <c r="Q144" s="1"/>
      <c r="R144" s="1"/>
      <c r="S144" s="36" t="s">
        <v>421</v>
      </c>
      <c r="T144" s="36" t="s">
        <v>152</v>
      </c>
      <c r="U144" s="36" t="s">
        <v>422</v>
      </c>
      <c r="V144" s="36"/>
      <c r="W144" s="36"/>
    </row>
    <row r="145" spans="1:23" ht="16.5">
      <c r="A145" s="12"/>
      <c r="B145" s="2"/>
      <c r="C145" s="1"/>
      <c r="D145" s="1"/>
      <c r="E145" s="1"/>
      <c r="F145" s="1"/>
      <c r="G145" s="1"/>
      <c r="H145" s="1"/>
      <c r="I145" s="1"/>
      <c r="J145" s="1"/>
      <c r="K145" s="1"/>
      <c r="L145" s="10">
        <v>1616</v>
      </c>
      <c r="M145" s="10" t="s">
        <v>1043</v>
      </c>
      <c r="N145" s="10" t="s">
        <v>881</v>
      </c>
      <c r="O145" s="1"/>
      <c r="P145" s="1"/>
      <c r="Q145" s="1"/>
      <c r="R145" s="1"/>
      <c r="S145" s="36" t="s">
        <v>423</v>
      </c>
      <c r="T145" s="36" t="s">
        <v>152</v>
      </c>
      <c r="U145" s="36" t="s">
        <v>424</v>
      </c>
      <c r="V145" s="36"/>
      <c r="W145" s="36"/>
    </row>
    <row r="146" spans="1:23" ht="16.5">
      <c r="A146" s="12"/>
      <c r="B146" s="2"/>
      <c r="C146" s="1"/>
      <c r="D146" s="1"/>
      <c r="E146" s="1"/>
      <c r="F146" s="1"/>
      <c r="G146" s="1"/>
      <c r="H146" s="1"/>
      <c r="I146" s="1"/>
      <c r="J146" s="1"/>
      <c r="K146" s="1"/>
      <c r="L146" s="10">
        <v>1617</v>
      </c>
      <c r="M146" s="10" t="s">
        <v>1044</v>
      </c>
      <c r="N146" s="10" t="s">
        <v>83</v>
      </c>
      <c r="O146" s="1"/>
      <c r="P146" s="1"/>
      <c r="Q146" s="1"/>
      <c r="R146" s="1"/>
      <c r="S146" s="36" t="s">
        <v>425</v>
      </c>
      <c r="T146" s="36" t="s">
        <v>152</v>
      </c>
      <c r="U146" s="36" t="s">
        <v>426</v>
      </c>
      <c r="V146" s="36"/>
      <c r="W146" s="36"/>
    </row>
    <row r="147" spans="1:23" ht="16.5">
      <c r="A147" s="12"/>
      <c r="B147" s="2"/>
      <c r="C147" s="1"/>
      <c r="D147" s="1"/>
      <c r="E147" s="1"/>
      <c r="F147" s="1"/>
      <c r="G147" s="1"/>
      <c r="H147" s="1"/>
      <c r="I147" s="1"/>
      <c r="J147" s="1"/>
      <c r="K147" s="1"/>
      <c r="L147" s="10">
        <v>1618</v>
      </c>
      <c r="M147" s="10" t="s">
        <v>1045</v>
      </c>
      <c r="N147" s="10" t="s">
        <v>881</v>
      </c>
      <c r="O147" s="1"/>
      <c r="P147" s="1"/>
      <c r="Q147" s="1"/>
      <c r="R147" s="1"/>
      <c r="S147" s="36" t="s">
        <v>427</v>
      </c>
      <c r="T147" s="36" t="s">
        <v>152</v>
      </c>
      <c r="U147" s="36" t="s">
        <v>428</v>
      </c>
      <c r="V147" s="36"/>
      <c r="W147" s="36"/>
    </row>
    <row r="148" spans="1:23" ht="16.5">
      <c r="A148" s="12"/>
      <c r="B148" s="2"/>
      <c r="C148" s="1"/>
      <c r="D148" s="1"/>
      <c r="E148" s="1"/>
      <c r="F148" s="1"/>
      <c r="G148" s="1"/>
      <c r="H148" s="1"/>
      <c r="I148" s="1"/>
      <c r="J148" s="1"/>
      <c r="K148" s="1"/>
      <c r="L148" s="10">
        <v>1619</v>
      </c>
      <c r="M148" s="10" t="s">
        <v>1046</v>
      </c>
      <c r="N148" s="10" t="s">
        <v>881</v>
      </c>
      <c r="O148" s="1"/>
      <c r="P148" s="1"/>
      <c r="Q148" s="1"/>
      <c r="R148" s="1"/>
      <c r="S148" s="36" t="s">
        <v>429</v>
      </c>
      <c r="T148" s="36" t="s">
        <v>152</v>
      </c>
      <c r="U148" s="36" t="s">
        <v>430</v>
      </c>
      <c r="V148" s="36"/>
      <c r="W148" s="36"/>
    </row>
    <row r="149" spans="1:23" ht="16.5">
      <c r="A149" s="12"/>
      <c r="B149" s="2"/>
      <c r="C149" s="1"/>
      <c r="D149" s="1"/>
      <c r="E149" s="1"/>
      <c r="F149" s="1"/>
      <c r="G149" s="1"/>
      <c r="H149" s="1"/>
      <c r="I149" s="1"/>
      <c r="J149" s="1"/>
      <c r="K149" s="1"/>
      <c r="L149" s="10">
        <v>6165</v>
      </c>
      <c r="M149" s="10" t="s">
        <v>1047</v>
      </c>
      <c r="N149" s="10" t="s">
        <v>881</v>
      </c>
      <c r="O149" s="1"/>
      <c r="P149" s="1"/>
      <c r="Q149" s="1"/>
      <c r="R149" s="1"/>
      <c r="S149" s="36" t="s">
        <v>431</v>
      </c>
      <c r="T149" s="36" t="s">
        <v>152</v>
      </c>
      <c r="U149" s="36" t="s">
        <v>432</v>
      </c>
      <c r="V149" s="36"/>
      <c r="W149" s="36"/>
    </row>
    <row r="150" spans="1:23" ht="16.5">
      <c r="A150" s="12"/>
      <c r="B150" s="2"/>
      <c r="C150" s="1"/>
      <c r="D150" s="1"/>
      <c r="E150" s="1"/>
      <c r="F150" s="1"/>
      <c r="G150" s="1"/>
      <c r="H150" s="1"/>
      <c r="I150" s="1"/>
      <c r="J150" s="1"/>
      <c r="K150" s="1"/>
      <c r="L150" s="10">
        <v>6161</v>
      </c>
      <c r="M150" s="10" t="s">
        <v>1048</v>
      </c>
      <c r="N150" s="10" t="s">
        <v>881</v>
      </c>
      <c r="O150" s="1"/>
      <c r="P150" s="1"/>
      <c r="Q150" s="1"/>
      <c r="R150" s="1"/>
      <c r="S150" s="36" t="s">
        <v>433</v>
      </c>
      <c r="T150" s="36" t="s">
        <v>152</v>
      </c>
      <c r="U150" s="36" t="s">
        <v>434</v>
      </c>
      <c r="V150" s="36"/>
      <c r="W150" s="36"/>
    </row>
    <row r="151" spans="1:23" ht="16.5">
      <c r="A151" s="12"/>
      <c r="B151" s="2"/>
      <c r="C151" s="1"/>
      <c r="D151" s="1"/>
      <c r="E151" s="1"/>
      <c r="F151" s="1"/>
      <c r="G151" s="1"/>
      <c r="H151" s="1"/>
      <c r="I151" s="1"/>
      <c r="J151" s="1"/>
      <c r="K151" s="1"/>
      <c r="L151" s="10">
        <v>9998</v>
      </c>
      <c r="M151" s="10" t="s">
        <v>1049</v>
      </c>
      <c r="N151" s="10" t="s">
        <v>888</v>
      </c>
      <c r="O151" s="1"/>
      <c r="P151" s="1"/>
      <c r="Q151" s="1"/>
      <c r="R151" s="1"/>
      <c r="S151" s="36" t="s">
        <v>435</v>
      </c>
      <c r="T151" s="36" t="s">
        <v>152</v>
      </c>
      <c r="U151" s="36" t="s">
        <v>436</v>
      </c>
      <c r="V151" s="36"/>
      <c r="W151" s="36"/>
    </row>
    <row r="152" spans="1:23" ht="16.5">
      <c r="A152" s="12"/>
      <c r="B152" s="2"/>
      <c r="C152" s="1"/>
      <c r="D152" s="1"/>
      <c r="E152" s="1"/>
      <c r="F152" s="1"/>
      <c r="G152" s="1"/>
      <c r="H152" s="1"/>
      <c r="I152" s="1"/>
      <c r="J152" s="1"/>
      <c r="K152" s="1"/>
      <c r="L152" s="10">
        <v>7662</v>
      </c>
      <c r="M152" s="10" t="s">
        <v>1050</v>
      </c>
      <c r="N152" s="10" t="s">
        <v>888</v>
      </c>
      <c r="O152" s="1"/>
      <c r="P152" s="1"/>
      <c r="Q152" s="1"/>
      <c r="R152" s="1"/>
      <c r="S152" s="36" t="s">
        <v>86</v>
      </c>
      <c r="T152" s="36" t="s">
        <v>177</v>
      </c>
      <c r="U152" s="36" t="s">
        <v>437</v>
      </c>
      <c r="V152" s="36"/>
      <c r="W152" s="36"/>
    </row>
    <row r="153" spans="1:23" ht="16.5">
      <c r="A153" s="12"/>
      <c r="B153" s="2"/>
      <c r="C153" s="1"/>
      <c r="D153" s="1"/>
      <c r="E153" s="1"/>
      <c r="F153" s="1"/>
      <c r="G153" s="1"/>
      <c r="H153" s="1"/>
      <c r="I153" s="1"/>
      <c r="J153" s="1"/>
      <c r="K153" s="1"/>
      <c r="L153" s="10">
        <v>7648</v>
      </c>
      <c r="M153" s="10" t="s">
        <v>1051</v>
      </c>
      <c r="N153" s="10" t="s">
        <v>882</v>
      </c>
      <c r="O153" s="1"/>
      <c r="P153" s="1"/>
      <c r="Q153" s="1"/>
      <c r="R153" s="1"/>
      <c r="S153" s="36" t="s">
        <v>438</v>
      </c>
      <c r="T153" s="36" t="s">
        <v>152</v>
      </c>
      <c r="U153" s="36" t="s">
        <v>439</v>
      </c>
      <c r="V153" s="36"/>
      <c r="W153" s="36"/>
    </row>
    <row r="154" spans="1:23" ht="16.5">
      <c r="A154" s="12"/>
      <c r="B154" s="2"/>
      <c r="C154" s="1"/>
      <c r="D154" s="1"/>
      <c r="E154" s="1"/>
      <c r="F154" s="1"/>
      <c r="G154" s="1"/>
      <c r="H154" s="1"/>
      <c r="I154" s="1"/>
      <c r="J154" s="1"/>
      <c r="K154" s="1"/>
      <c r="L154" s="10">
        <v>7653</v>
      </c>
      <c r="M154" s="10" t="s">
        <v>1052</v>
      </c>
      <c r="N154" s="10" t="s">
        <v>882</v>
      </c>
      <c r="O154" s="1"/>
      <c r="P154" s="1"/>
      <c r="Q154" s="1"/>
      <c r="R154" s="1"/>
      <c r="S154" s="36" t="s">
        <v>440</v>
      </c>
      <c r="T154" s="36" t="s">
        <v>152</v>
      </c>
      <c r="U154" s="36" t="s">
        <v>441</v>
      </c>
      <c r="V154" s="36"/>
      <c r="W154" s="36"/>
    </row>
    <row r="155" spans="1:23" ht="16.5">
      <c r="A155" s="12"/>
      <c r="B155" s="2"/>
      <c r="C155" s="1"/>
      <c r="D155" s="1"/>
      <c r="E155" s="1"/>
      <c r="F155" s="1"/>
      <c r="G155" s="1"/>
      <c r="H155" s="1"/>
      <c r="I155" s="1"/>
      <c r="J155" s="1"/>
      <c r="K155" s="1"/>
      <c r="L155" s="10">
        <v>8898</v>
      </c>
      <c r="M155" s="10" t="s">
        <v>1053</v>
      </c>
      <c r="N155" s="10" t="s">
        <v>882</v>
      </c>
      <c r="O155" s="1"/>
      <c r="P155" s="1"/>
      <c r="Q155" s="1"/>
      <c r="R155" s="1"/>
      <c r="S155" s="36" t="s">
        <v>442</v>
      </c>
      <c r="T155" s="36" t="s">
        <v>152</v>
      </c>
      <c r="U155" s="36" t="s">
        <v>443</v>
      </c>
      <c r="V155" s="36"/>
      <c r="W155" s="36"/>
    </row>
    <row r="156" spans="1:23" ht="16.5">
      <c r="A156" s="12"/>
      <c r="B156" s="2"/>
      <c r="C156" s="1"/>
      <c r="D156" s="1"/>
      <c r="E156" s="1"/>
      <c r="F156" s="1"/>
      <c r="G156" s="1"/>
      <c r="H156" s="1"/>
      <c r="I156" s="1"/>
      <c r="J156" s="1"/>
      <c r="K156" s="1"/>
      <c r="L156" s="10">
        <v>7679</v>
      </c>
      <c r="M156" s="10" t="s">
        <v>1054</v>
      </c>
      <c r="N156" s="10" t="s">
        <v>882</v>
      </c>
      <c r="O156" s="1"/>
      <c r="P156" s="1"/>
      <c r="Q156" s="1"/>
      <c r="R156" s="1"/>
      <c r="S156" s="36" t="s">
        <v>444</v>
      </c>
      <c r="T156" s="36" t="s">
        <v>152</v>
      </c>
      <c r="U156" s="36" t="s">
        <v>445</v>
      </c>
      <c r="V156" s="36"/>
      <c r="W156" s="36"/>
    </row>
    <row r="157" spans="1:23" ht="16.5">
      <c r="A157" s="12"/>
      <c r="B157" s="2"/>
      <c r="C157" s="1"/>
      <c r="D157" s="1"/>
      <c r="E157" s="1"/>
      <c r="F157" s="1"/>
      <c r="G157" s="1"/>
      <c r="H157" s="1"/>
      <c r="I157" s="1"/>
      <c r="J157" s="1"/>
      <c r="K157" s="1"/>
      <c r="L157" s="10">
        <v>7672</v>
      </c>
      <c r="M157" s="10" t="s">
        <v>1055</v>
      </c>
      <c r="N157" s="10" t="s">
        <v>882</v>
      </c>
      <c r="O157" s="1"/>
      <c r="P157" s="1"/>
      <c r="Q157" s="1"/>
      <c r="R157" s="1"/>
      <c r="S157" s="36" t="s">
        <v>446</v>
      </c>
      <c r="T157" s="36" t="s">
        <v>152</v>
      </c>
      <c r="U157" s="36" t="s">
        <v>447</v>
      </c>
      <c r="V157" s="36"/>
      <c r="W157" s="36"/>
    </row>
    <row r="158" spans="1:23" ht="16.5">
      <c r="A158" s="12"/>
      <c r="B158" s="2"/>
      <c r="C158" s="1"/>
      <c r="D158" s="1"/>
      <c r="E158" s="1"/>
      <c r="F158" s="1"/>
      <c r="G158" s="1"/>
      <c r="H158" s="1"/>
      <c r="I158" s="1"/>
      <c r="J158" s="1"/>
      <c r="K158" s="1"/>
      <c r="L158" s="10">
        <v>7682</v>
      </c>
      <c r="M158" s="10" t="s">
        <v>1056</v>
      </c>
      <c r="N158" s="10" t="s">
        <v>882</v>
      </c>
      <c r="O158" s="1"/>
      <c r="P158" s="1"/>
      <c r="Q158" s="1"/>
      <c r="R158" s="1"/>
      <c r="S158" s="36" t="s">
        <v>448</v>
      </c>
      <c r="T158" s="36" t="s">
        <v>152</v>
      </c>
      <c r="U158" s="36" t="s">
        <v>449</v>
      </c>
      <c r="V158" s="36"/>
      <c r="W158" s="36"/>
    </row>
    <row r="159" spans="1:23" ht="16.5">
      <c r="A159" s="12"/>
      <c r="B159" s="2"/>
      <c r="C159" s="1"/>
      <c r="D159" s="1"/>
      <c r="E159" s="1"/>
      <c r="F159" s="1"/>
      <c r="G159" s="1"/>
      <c r="H159" s="1"/>
      <c r="I159" s="1"/>
      <c r="J159" s="1"/>
      <c r="K159" s="1"/>
      <c r="L159" s="10">
        <v>7686</v>
      </c>
      <c r="M159" s="10" t="s">
        <v>1057</v>
      </c>
      <c r="N159" s="10" t="s">
        <v>882</v>
      </c>
      <c r="O159" s="1"/>
      <c r="P159" s="1"/>
      <c r="Q159" s="1"/>
      <c r="R159" s="1"/>
      <c r="S159" s="36" t="s">
        <v>450</v>
      </c>
      <c r="T159" s="36" t="s">
        <v>152</v>
      </c>
      <c r="U159" s="36" t="s">
        <v>451</v>
      </c>
      <c r="V159" s="36"/>
      <c r="W159" s="36"/>
    </row>
    <row r="160" spans="1:23" ht="16.5">
      <c r="A160" s="12"/>
      <c r="B160" s="2"/>
      <c r="C160" s="1"/>
      <c r="D160" s="1"/>
      <c r="E160" s="1"/>
      <c r="F160" s="1"/>
      <c r="G160" s="1"/>
      <c r="H160" s="1"/>
      <c r="I160" s="1"/>
      <c r="J160" s="1"/>
      <c r="K160" s="1"/>
      <c r="L160" s="10">
        <v>7676</v>
      </c>
      <c r="M160" s="10" t="s">
        <v>1058</v>
      </c>
      <c r="N160" s="10" t="s">
        <v>882</v>
      </c>
      <c r="O160" s="1"/>
      <c r="P160" s="1"/>
      <c r="Q160" s="1"/>
      <c r="R160" s="1"/>
      <c r="S160" s="36" t="s">
        <v>452</v>
      </c>
      <c r="T160" s="36" t="s">
        <v>152</v>
      </c>
      <c r="U160" s="36" t="s">
        <v>453</v>
      </c>
      <c r="V160" s="36"/>
      <c r="W160" s="36"/>
    </row>
    <row r="161" spans="1:23" ht="16.5">
      <c r="A161" s="12"/>
      <c r="B161" s="2"/>
      <c r="C161" s="1"/>
      <c r="D161" s="1"/>
      <c r="E161" s="1"/>
      <c r="F161" s="1"/>
      <c r="G161" s="1"/>
      <c r="H161" s="1"/>
      <c r="I161" s="1"/>
      <c r="J161" s="1"/>
      <c r="K161" s="1"/>
      <c r="L161" s="10">
        <v>7678</v>
      </c>
      <c r="M161" s="10" t="s">
        <v>1059</v>
      </c>
      <c r="N161" s="10" t="s">
        <v>882</v>
      </c>
      <c r="O161" s="1"/>
      <c r="P161" s="1"/>
      <c r="Q161" s="1"/>
      <c r="R161" s="1"/>
      <c r="S161" s="36" t="s">
        <v>454</v>
      </c>
      <c r="T161" s="36" t="s">
        <v>152</v>
      </c>
      <c r="U161" s="36" t="s">
        <v>455</v>
      </c>
      <c r="V161" s="36"/>
      <c r="W161" s="36"/>
    </row>
    <row r="162" spans="1:23" ht="16.5">
      <c r="A162" s="12"/>
      <c r="B162" s="2"/>
      <c r="C162" s="1"/>
      <c r="D162" s="1"/>
      <c r="E162" s="1"/>
      <c r="F162" s="1"/>
      <c r="G162" s="1"/>
      <c r="H162" s="1"/>
      <c r="I162" s="1"/>
      <c r="J162" s="1"/>
      <c r="K162" s="1"/>
      <c r="L162" s="10">
        <v>7688</v>
      </c>
      <c r="M162" s="10" t="s">
        <v>1060</v>
      </c>
      <c r="N162" s="10" t="s">
        <v>882</v>
      </c>
      <c r="O162" s="1"/>
      <c r="P162" s="1"/>
      <c r="Q162" s="1"/>
      <c r="R162" s="1"/>
      <c r="S162" s="36" t="s">
        <v>456</v>
      </c>
      <c r="T162" s="36" t="s">
        <v>152</v>
      </c>
      <c r="U162" s="36" t="s">
        <v>457</v>
      </c>
      <c r="V162" s="36"/>
      <c r="W162" s="36"/>
    </row>
    <row r="163" spans="1:23" ht="16.5">
      <c r="A163" s="12"/>
      <c r="B163" s="2"/>
      <c r="C163" s="1"/>
      <c r="D163" s="1"/>
      <c r="E163" s="1"/>
      <c r="F163" s="1"/>
      <c r="G163" s="1"/>
      <c r="H163" s="1"/>
      <c r="I163" s="1"/>
      <c r="J163" s="1"/>
      <c r="K163" s="1"/>
      <c r="L163" s="10">
        <v>7674</v>
      </c>
      <c r="M163" s="10" t="s">
        <v>1061</v>
      </c>
      <c r="N163" s="10" t="s">
        <v>882</v>
      </c>
      <c r="O163" s="1"/>
      <c r="P163" s="1"/>
      <c r="Q163" s="1"/>
      <c r="R163" s="1"/>
      <c r="S163" s="36" t="s">
        <v>458</v>
      </c>
      <c r="T163" s="36" t="s">
        <v>152</v>
      </c>
      <c r="U163" s="36" t="s">
        <v>459</v>
      </c>
      <c r="V163" s="36"/>
      <c r="W163" s="36"/>
    </row>
    <row r="164" spans="1:23" ht="16.5">
      <c r="A164" s="12"/>
      <c r="B164" s="2"/>
      <c r="C164" s="1"/>
      <c r="D164" s="1"/>
      <c r="E164" s="1"/>
      <c r="F164" s="1"/>
      <c r="G164" s="1"/>
      <c r="H164" s="1"/>
      <c r="I164" s="1"/>
      <c r="J164" s="1"/>
      <c r="K164" s="1"/>
      <c r="L164" s="10">
        <v>7684</v>
      </c>
      <c r="M164" s="10" t="s">
        <v>1062</v>
      </c>
      <c r="N164" s="10" t="s">
        <v>882</v>
      </c>
      <c r="O164" s="1"/>
      <c r="P164" s="1"/>
      <c r="Q164" s="1"/>
      <c r="R164" s="1"/>
      <c r="S164" s="36" t="s">
        <v>460</v>
      </c>
      <c r="T164" s="36" t="s">
        <v>152</v>
      </c>
      <c r="U164" s="36" t="s">
        <v>461</v>
      </c>
      <c r="V164" s="36"/>
      <c r="W164" s="36"/>
    </row>
    <row r="165" spans="1:23" ht="16.5">
      <c r="A165" s="12"/>
      <c r="B165" s="2"/>
      <c r="C165" s="1"/>
      <c r="D165" s="1"/>
      <c r="E165" s="1"/>
      <c r="F165" s="1"/>
      <c r="G165" s="1"/>
      <c r="H165" s="1"/>
      <c r="I165" s="1"/>
      <c r="J165" s="1"/>
      <c r="K165" s="1"/>
      <c r="L165" s="10">
        <v>7677</v>
      </c>
      <c r="M165" s="10" t="s">
        <v>1063</v>
      </c>
      <c r="N165" s="10" t="s">
        <v>882</v>
      </c>
      <c r="O165" s="1"/>
      <c r="P165" s="1"/>
      <c r="Q165" s="1"/>
      <c r="R165" s="1"/>
      <c r="S165" s="36" t="s">
        <v>462</v>
      </c>
      <c r="T165" s="36" t="s">
        <v>152</v>
      </c>
      <c r="U165" s="36" t="s">
        <v>463</v>
      </c>
      <c r="V165" s="36"/>
      <c r="W165" s="36"/>
    </row>
    <row r="166" spans="1:23" ht="16.5">
      <c r="A166" s="12"/>
      <c r="B166" s="2"/>
      <c r="C166" s="1"/>
      <c r="D166" s="1"/>
      <c r="E166" s="1"/>
      <c r="F166" s="1"/>
      <c r="G166" s="1"/>
      <c r="H166" s="1"/>
      <c r="I166" s="1"/>
      <c r="J166" s="1"/>
      <c r="K166" s="1"/>
      <c r="L166" s="10">
        <v>7687</v>
      </c>
      <c r="M166" s="10" t="s">
        <v>1064</v>
      </c>
      <c r="N166" s="10" t="s">
        <v>882</v>
      </c>
      <c r="O166" s="1"/>
      <c r="P166" s="1"/>
      <c r="Q166" s="1"/>
      <c r="R166" s="1"/>
      <c r="S166" s="36" t="s">
        <v>464</v>
      </c>
      <c r="T166" s="36" t="s">
        <v>152</v>
      </c>
      <c r="U166" s="36" t="s">
        <v>132</v>
      </c>
      <c r="V166" s="36"/>
      <c r="W166" s="36"/>
    </row>
    <row r="167" spans="1:23" ht="16.5">
      <c r="A167" s="12"/>
      <c r="B167" s="2"/>
      <c r="C167" s="1"/>
      <c r="D167" s="1"/>
      <c r="E167" s="1"/>
      <c r="F167" s="1"/>
      <c r="G167" s="1"/>
      <c r="H167" s="1"/>
      <c r="I167" s="1"/>
      <c r="J167" s="1"/>
      <c r="K167" s="1"/>
      <c r="L167" s="10">
        <v>7671</v>
      </c>
      <c r="M167" s="10" t="s">
        <v>1065</v>
      </c>
      <c r="N167" s="10" t="s">
        <v>882</v>
      </c>
      <c r="O167" s="1"/>
      <c r="P167" s="1"/>
      <c r="Q167" s="1"/>
      <c r="R167" s="1"/>
      <c r="S167" s="36" t="s">
        <v>91</v>
      </c>
      <c r="T167" s="36" t="s">
        <v>177</v>
      </c>
      <c r="U167" s="36" t="s">
        <v>465</v>
      </c>
      <c r="V167" s="36"/>
      <c r="W167" s="36"/>
    </row>
    <row r="168" spans="1:23" ht="16.5">
      <c r="A168" s="12"/>
      <c r="B168" s="2"/>
      <c r="C168" s="1"/>
      <c r="D168" s="1"/>
      <c r="E168" s="1"/>
      <c r="F168" s="1"/>
      <c r="G168" s="1"/>
      <c r="H168" s="1"/>
      <c r="I168" s="1"/>
      <c r="J168" s="1"/>
      <c r="K168" s="1"/>
      <c r="L168" s="10">
        <v>7673</v>
      </c>
      <c r="M168" s="10" t="s">
        <v>1066</v>
      </c>
      <c r="N168" s="10" t="s">
        <v>882</v>
      </c>
      <c r="O168" s="1"/>
      <c r="P168" s="1"/>
      <c r="Q168" s="1"/>
      <c r="R168" s="1"/>
      <c r="S168" s="36" t="s">
        <v>466</v>
      </c>
      <c r="T168" s="36" t="s">
        <v>152</v>
      </c>
      <c r="U168" s="36" t="s">
        <v>467</v>
      </c>
      <c r="V168" s="36"/>
      <c r="W168" s="36"/>
    </row>
    <row r="169" spans="1:23" ht="16.5">
      <c r="A169" s="12"/>
      <c r="B169" s="2"/>
      <c r="C169" s="1"/>
      <c r="D169" s="1"/>
      <c r="E169" s="1"/>
      <c r="F169" s="1"/>
      <c r="G169" s="1"/>
      <c r="H169" s="1"/>
      <c r="I169" s="1"/>
      <c r="J169" s="1"/>
      <c r="K169" s="1"/>
      <c r="L169" s="10">
        <v>7675</v>
      </c>
      <c r="M169" s="10" t="s">
        <v>1067</v>
      </c>
      <c r="N169" s="10" t="s">
        <v>882</v>
      </c>
      <c r="O169" s="1"/>
      <c r="P169" s="1"/>
      <c r="Q169" s="1"/>
      <c r="R169" s="1"/>
      <c r="S169" s="36" t="s">
        <v>468</v>
      </c>
      <c r="T169" s="36" t="s">
        <v>152</v>
      </c>
      <c r="U169" s="36" t="s">
        <v>469</v>
      </c>
      <c r="V169" s="36"/>
      <c r="W169" s="36"/>
    </row>
    <row r="170" spans="1:23" ht="16.5">
      <c r="A170" s="12"/>
      <c r="B170" s="2"/>
      <c r="C170" s="1"/>
      <c r="D170" s="1"/>
      <c r="E170" s="1"/>
      <c r="F170" s="1"/>
      <c r="G170" s="1"/>
      <c r="H170" s="1"/>
      <c r="I170" s="1"/>
      <c r="J170" s="1"/>
      <c r="K170" s="1"/>
      <c r="L170" s="10">
        <v>7685</v>
      </c>
      <c r="M170" s="10" t="s">
        <v>1068</v>
      </c>
      <c r="N170" s="10" t="s">
        <v>882</v>
      </c>
      <c r="O170" s="1"/>
      <c r="P170" s="1"/>
      <c r="Q170" s="1"/>
      <c r="R170" s="1"/>
      <c r="S170" s="36" t="s">
        <v>470</v>
      </c>
      <c r="T170" s="36" t="s">
        <v>152</v>
      </c>
      <c r="U170" s="36" t="s">
        <v>471</v>
      </c>
      <c r="V170" s="36"/>
      <c r="W170" s="36"/>
    </row>
    <row r="171" spans="1:23" ht="16.5">
      <c r="A171" s="12"/>
      <c r="B171" s="2"/>
      <c r="C171" s="1"/>
      <c r="D171" s="1"/>
      <c r="E171" s="1"/>
      <c r="F171" s="1"/>
      <c r="G171" s="1"/>
      <c r="H171" s="1"/>
      <c r="I171" s="1"/>
      <c r="J171" s="1"/>
      <c r="K171" s="1"/>
      <c r="L171" s="10">
        <v>7683</v>
      </c>
      <c r="M171" s="10" t="s">
        <v>1069</v>
      </c>
      <c r="N171" s="10" t="s">
        <v>882</v>
      </c>
      <c r="O171" s="1"/>
      <c r="P171" s="1"/>
      <c r="Q171" s="1"/>
      <c r="R171" s="1"/>
      <c r="S171" s="36" t="s">
        <v>472</v>
      </c>
      <c r="T171" s="36" t="s">
        <v>152</v>
      </c>
      <c r="U171" s="36" t="s">
        <v>473</v>
      </c>
      <c r="V171" s="36"/>
      <c r="W171" s="36"/>
    </row>
    <row r="172" spans="1:23" ht="16.5">
      <c r="A172" s="12"/>
      <c r="B172" s="2"/>
      <c r="C172" s="1"/>
      <c r="D172" s="1"/>
      <c r="E172" s="1"/>
      <c r="F172" s="1"/>
      <c r="G172" s="1"/>
      <c r="H172" s="1"/>
      <c r="I172" s="1"/>
      <c r="J172" s="1"/>
      <c r="K172" s="1"/>
      <c r="L172" s="10">
        <v>1188</v>
      </c>
      <c r="M172" s="10" t="s">
        <v>1070</v>
      </c>
      <c r="N172" s="10" t="s">
        <v>881</v>
      </c>
      <c r="O172" s="1"/>
      <c r="P172" s="1"/>
      <c r="Q172" s="1"/>
      <c r="R172" s="1"/>
      <c r="S172" s="36" t="s">
        <v>474</v>
      </c>
      <c r="T172" s="36" t="s">
        <v>152</v>
      </c>
      <c r="U172" s="36" t="s">
        <v>475</v>
      </c>
      <c r="V172" s="36"/>
      <c r="W172" s="36"/>
    </row>
    <row r="173" spans="1:23" ht="16.5">
      <c r="A173" s="12"/>
      <c r="B173" s="2"/>
      <c r="C173" s="1"/>
      <c r="D173" s="1"/>
      <c r="E173" s="1"/>
      <c r="F173" s="1"/>
      <c r="G173" s="1"/>
      <c r="H173" s="1"/>
      <c r="I173" s="1"/>
      <c r="J173" s="1"/>
      <c r="K173" s="1"/>
      <c r="L173" s="10">
        <v>1187</v>
      </c>
      <c r="M173" s="10" t="s">
        <v>1071</v>
      </c>
      <c r="N173" s="10" t="s">
        <v>881</v>
      </c>
      <c r="O173" s="1"/>
      <c r="P173" s="1"/>
      <c r="Q173" s="1"/>
      <c r="R173" s="1"/>
      <c r="S173" s="36" t="s">
        <v>476</v>
      </c>
      <c r="T173" s="36" t="s">
        <v>152</v>
      </c>
      <c r="U173" s="36" t="s">
        <v>477</v>
      </c>
      <c r="V173" s="36"/>
      <c r="W173" s="36"/>
    </row>
    <row r="174" spans="1:23" ht="16.5">
      <c r="A174" s="12"/>
      <c r="B174" s="2"/>
      <c r="C174" s="1"/>
      <c r="D174" s="1"/>
      <c r="E174" s="1"/>
      <c r="F174" s="1"/>
      <c r="G174" s="1"/>
      <c r="H174" s="1"/>
      <c r="I174" s="1"/>
      <c r="J174" s="1"/>
      <c r="K174" s="1"/>
      <c r="L174" s="10">
        <v>1199</v>
      </c>
      <c r="M174" s="10" t="s">
        <v>1072</v>
      </c>
      <c r="N174" s="10" t="s">
        <v>881</v>
      </c>
      <c r="O174" s="1"/>
      <c r="P174" s="1"/>
      <c r="Q174" s="1"/>
      <c r="R174" s="1"/>
      <c r="S174" s="36" t="s">
        <v>478</v>
      </c>
      <c r="T174" s="36" t="s">
        <v>152</v>
      </c>
      <c r="U174" s="36" t="s">
        <v>479</v>
      </c>
      <c r="V174" s="36"/>
      <c r="W174" s="36"/>
    </row>
    <row r="175" spans="1:23" ht="16.5">
      <c r="A175" s="12"/>
      <c r="B175" s="2"/>
      <c r="C175" s="1"/>
      <c r="D175" s="1"/>
      <c r="E175" s="1"/>
      <c r="F175" s="1"/>
      <c r="G175" s="1"/>
      <c r="H175" s="1"/>
      <c r="I175" s="1"/>
      <c r="J175" s="1"/>
      <c r="K175" s="1"/>
      <c r="L175" s="10">
        <v>1198</v>
      </c>
      <c r="M175" s="10" t="s">
        <v>1073</v>
      </c>
      <c r="N175" s="10" t="s">
        <v>881</v>
      </c>
      <c r="O175" s="1"/>
      <c r="P175" s="1"/>
      <c r="Q175" s="1"/>
      <c r="R175" s="1"/>
      <c r="S175" s="36" t="s">
        <v>480</v>
      </c>
      <c r="T175" s="36" t="s">
        <v>152</v>
      </c>
      <c r="U175" s="36" t="s">
        <v>481</v>
      </c>
      <c r="V175" s="36"/>
      <c r="W175" s="36"/>
    </row>
    <row r="176" spans="1:23" ht="16.5">
      <c r="A176" s="12"/>
      <c r="B176" s="2"/>
      <c r="C176" s="1"/>
      <c r="D176" s="1"/>
      <c r="E176" s="1"/>
      <c r="F176" s="1"/>
      <c r="G176" s="1"/>
      <c r="H176" s="1"/>
      <c r="I176" s="1"/>
      <c r="J176" s="1"/>
      <c r="K176" s="1"/>
      <c r="L176" s="10">
        <v>2231</v>
      </c>
      <c r="M176" s="10" t="s">
        <v>1074</v>
      </c>
      <c r="N176" s="10" t="s">
        <v>881</v>
      </c>
      <c r="O176" s="1"/>
      <c r="P176" s="1"/>
      <c r="Q176" s="1"/>
      <c r="R176" s="1"/>
      <c r="S176" s="36" t="s">
        <v>482</v>
      </c>
      <c r="T176" s="36" t="s">
        <v>152</v>
      </c>
      <c r="U176" s="36" t="s">
        <v>483</v>
      </c>
      <c r="V176" s="36"/>
      <c r="W176" s="36"/>
    </row>
    <row r="177" spans="1:23" ht="16.5">
      <c r="A177" s="12"/>
      <c r="B177" s="2"/>
      <c r="C177" s="1"/>
      <c r="D177" s="1"/>
      <c r="E177" s="1"/>
      <c r="F177" s="1"/>
      <c r="G177" s="1"/>
      <c r="H177" s="1"/>
      <c r="I177" s="1"/>
      <c r="J177" s="1"/>
      <c r="K177" s="1"/>
      <c r="L177" s="10">
        <v>2232</v>
      </c>
      <c r="M177" s="10" t="s">
        <v>1075</v>
      </c>
      <c r="N177" s="10" t="s">
        <v>881</v>
      </c>
      <c r="O177" s="1"/>
      <c r="P177" s="1"/>
      <c r="Q177" s="1"/>
      <c r="R177" s="1"/>
      <c r="S177" s="36" t="s">
        <v>484</v>
      </c>
      <c r="T177" s="36" t="s">
        <v>152</v>
      </c>
      <c r="U177" s="36" t="s">
        <v>485</v>
      </c>
      <c r="V177" s="36"/>
      <c r="W177" s="36"/>
    </row>
    <row r="178" spans="1:23" ht="16.5">
      <c r="A178" s="12"/>
      <c r="B178" s="2"/>
      <c r="C178" s="1"/>
      <c r="D178" s="1"/>
      <c r="E178" s="1"/>
      <c r="F178" s="1"/>
      <c r="G178" s="1"/>
      <c r="H178" s="1"/>
      <c r="I178" s="1"/>
      <c r="J178" s="1"/>
      <c r="K178" s="1"/>
      <c r="L178" s="10">
        <v>2234</v>
      </c>
      <c r="M178" s="10" t="s">
        <v>1076</v>
      </c>
      <c r="N178" s="10" t="s">
        <v>881</v>
      </c>
      <c r="O178" s="1"/>
      <c r="P178" s="1"/>
      <c r="Q178" s="1"/>
      <c r="R178" s="1"/>
      <c r="S178" s="36" t="s">
        <v>486</v>
      </c>
      <c r="T178" s="36" t="s">
        <v>152</v>
      </c>
      <c r="U178" s="36" t="s">
        <v>487</v>
      </c>
      <c r="V178" s="36"/>
      <c r="W178" s="36"/>
    </row>
    <row r="179" spans="1:23" ht="16.5">
      <c r="A179" s="12"/>
      <c r="B179" s="2"/>
      <c r="C179" s="1"/>
      <c r="D179" s="1"/>
      <c r="E179" s="1"/>
      <c r="F179" s="1"/>
      <c r="G179" s="1"/>
      <c r="H179" s="1"/>
      <c r="I179" s="1"/>
      <c r="J179" s="1"/>
      <c r="K179" s="1"/>
      <c r="L179" s="10">
        <v>8541</v>
      </c>
      <c r="M179" s="10" t="s">
        <v>1077</v>
      </c>
      <c r="N179" s="10" t="s">
        <v>83</v>
      </c>
      <c r="O179" s="1"/>
      <c r="P179" s="1"/>
      <c r="Q179" s="1"/>
      <c r="R179" s="1"/>
      <c r="S179" s="36" t="s">
        <v>488</v>
      </c>
      <c r="T179" s="36" t="s">
        <v>177</v>
      </c>
      <c r="U179" s="36" t="s">
        <v>489</v>
      </c>
      <c r="V179" s="36"/>
      <c r="W179" s="36"/>
    </row>
    <row r="180" spans="1:23" ht="16.5">
      <c r="A180" s="12"/>
      <c r="B180" s="2"/>
      <c r="C180" s="1"/>
      <c r="D180" s="1"/>
      <c r="E180" s="1"/>
      <c r="F180" s="1"/>
      <c r="G180" s="1"/>
      <c r="H180" s="1"/>
      <c r="I180" s="1"/>
      <c r="J180" s="1"/>
      <c r="K180" s="1"/>
      <c r="L180" s="10">
        <v>3630</v>
      </c>
      <c r="M180" s="10" t="s">
        <v>1078</v>
      </c>
      <c r="N180" s="10" t="s">
        <v>884</v>
      </c>
      <c r="O180" s="1"/>
      <c r="P180" s="1"/>
      <c r="Q180" s="1"/>
      <c r="R180" s="1"/>
      <c r="S180" s="36" t="s">
        <v>490</v>
      </c>
      <c r="T180" s="36" t="s">
        <v>177</v>
      </c>
      <c r="U180" s="36" t="s">
        <v>491</v>
      </c>
      <c r="V180" s="36"/>
      <c r="W180" s="36"/>
    </row>
    <row r="181" spans="1:23" ht="16.5">
      <c r="A181" s="12"/>
      <c r="B181" s="2"/>
      <c r="C181" s="1"/>
      <c r="D181" s="1"/>
      <c r="E181" s="1"/>
      <c r="F181" s="1"/>
      <c r="G181" s="1"/>
      <c r="H181" s="1"/>
      <c r="I181" s="1"/>
      <c r="J181" s="1"/>
      <c r="K181" s="1"/>
      <c r="L181" s="10">
        <v>1288</v>
      </c>
      <c r="M181" s="10" t="s">
        <v>1079</v>
      </c>
      <c r="N181" s="10" t="s">
        <v>882</v>
      </c>
      <c r="O181" s="1"/>
      <c r="P181" s="1"/>
      <c r="Q181" s="1"/>
      <c r="R181" s="1"/>
      <c r="S181" s="36" t="s">
        <v>492</v>
      </c>
      <c r="T181" s="36" t="s">
        <v>177</v>
      </c>
      <c r="U181" s="36" t="s">
        <v>493</v>
      </c>
      <c r="V181" s="36"/>
      <c r="W181" s="36"/>
    </row>
    <row r="182" spans="1:23" ht="16.5">
      <c r="A182" s="12"/>
      <c r="B182" s="2"/>
      <c r="C182" s="1"/>
      <c r="D182" s="1"/>
      <c r="E182" s="1"/>
      <c r="F182" s="1"/>
      <c r="G182" s="1"/>
      <c r="H182" s="1"/>
      <c r="I182" s="1"/>
      <c r="J182" s="1"/>
      <c r="K182" s="1"/>
      <c r="L182" s="10">
        <v>1372</v>
      </c>
      <c r="M182" s="10" t="s">
        <v>1080</v>
      </c>
      <c r="N182" s="10" t="s">
        <v>83</v>
      </c>
      <c r="O182" s="1"/>
      <c r="P182" s="1"/>
      <c r="Q182" s="1"/>
      <c r="R182" s="1"/>
      <c r="S182" s="36" t="s">
        <v>494</v>
      </c>
      <c r="T182" s="36" t="s">
        <v>177</v>
      </c>
      <c r="U182" s="36" t="s">
        <v>495</v>
      </c>
      <c r="V182" s="36"/>
      <c r="W182" s="36"/>
    </row>
    <row r="183" spans="1:23" ht="16.5">
      <c r="A183" s="12"/>
      <c r="B183" s="2"/>
      <c r="C183" s="1"/>
      <c r="D183" s="1"/>
      <c r="E183" s="1"/>
      <c r="F183" s="1"/>
      <c r="G183" s="1"/>
      <c r="H183" s="1"/>
      <c r="I183" s="1"/>
      <c r="J183" s="1"/>
      <c r="K183" s="1"/>
      <c r="L183" s="10">
        <v>2219</v>
      </c>
      <c r="M183" s="10" t="s">
        <v>1081</v>
      </c>
      <c r="N183" s="10" t="s">
        <v>882</v>
      </c>
      <c r="O183" s="1"/>
      <c r="P183" s="1"/>
      <c r="Q183" s="1"/>
      <c r="R183" s="1"/>
      <c r="S183" s="36" t="s">
        <v>496</v>
      </c>
      <c r="T183" s="36" t="s">
        <v>177</v>
      </c>
      <c r="U183" s="36" t="s">
        <v>497</v>
      </c>
      <c r="V183" s="36"/>
      <c r="W183" s="36"/>
    </row>
    <row r="184" spans="1:23" ht="16.5">
      <c r="A184" s="12"/>
      <c r="B184" s="2"/>
      <c r="C184" s="1"/>
      <c r="D184" s="1"/>
      <c r="E184" s="1"/>
      <c r="F184" s="1"/>
      <c r="G184" s="1"/>
      <c r="H184" s="1"/>
      <c r="I184" s="1"/>
      <c r="J184" s="1"/>
      <c r="K184" s="1"/>
      <c r="L184" s="10">
        <v>2151</v>
      </c>
      <c r="M184" s="10" t="s">
        <v>1082</v>
      </c>
      <c r="N184" s="10" t="s">
        <v>877</v>
      </c>
      <c r="O184" s="1"/>
      <c r="P184" s="1"/>
      <c r="Q184" s="1"/>
      <c r="R184" s="1"/>
      <c r="S184" s="36" t="s">
        <v>498</v>
      </c>
      <c r="T184" s="36" t="s">
        <v>177</v>
      </c>
      <c r="U184" s="36" t="s">
        <v>499</v>
      </c>
      <c r="V184" s="36"/>
      <c r="W184" s="36"/>
    </row>
    <row r="185" spans="1:23" ht="16.5">
      <c r="A185" s="12"/>
      <c r="B185" s="2"/>
      <c r="C185" s="1"/>
      <c r="D185" s="1"/>
      <c r="E185" s="1"/>
      <c r="F185" s="1"/>
      <c r="G185" s="1"/>
      <c r="H185" s="1"/>
      <c r="I185" s="1"/>
      <c r="J185" s="1"/>
      <c r="K185" s="1"/>
      <c r="L185" s="10">
        <v>2161</v>
      </c>
      <c r="M185" s="10" t="s">
        <v>1083</v>
      </c>
      <c r="N185" s="10" t="s">
        <v>877</v>
      </c>
      <c r="O185" s="1"/>
      <c r="P185" s="1"/>
      <c r="Q185" s="1"/>
      <c r="R185" s="1"/>
      <c r="S185" s="36" t="s">
        <v>500</v>
      </c>
      <c r="T185" s="36" t="s">
        <v>177</v>
      </c>
      <c r="U185" s="36" t="s">
        <v>501</v>
      </c>
      <c r="V185" s="36"/>
      <c r="W185" s="36"/>
    </row>
    <row r="186" spans="1:23" ht="16.5">
      <c r="A186" s="12"/>
      <c r="B186" s="2"/>
      <c r="C186" s="1"/>
      <c r="D186" s="1"/>
      <c r="E186" s="1"/>
      <c r="F186" s="1"/>
      <c r="G186" s="1"/>
      <c r="H186" s="1"/>
      <c r="I186" s="1"/>
      <c r="J186" s="1"/>
      <c r="K186" s="1"/>
      <c r="L186" s="10">
        <v>2152</v>
      </c>
      <c r="M186" s="10" t="s">
        <v>1084</v>
      </c>
      <c r="N186" s="10" t="s">
        <v>877</v>
      </c>
      <c r="O186" s="1"/>
      <c r="P186" s="1"/>
      <c r="Q186" s="1"/>
      <c r="R186" s="1"/>
      <c r="S186" s="36" t="s">
        <v>502</v>
      </c>
      <c r="T186" s="36" t="s">
        <v>177</v>
      </c>
      <c r="U186" s="36" t="s">
        <v>503</v>
      </c>
      <c r="V186" s="36"/>
      <c r="W186" s="36"/>
    </row>
    <row r="187" spans="1:23" ht="16.5">
      <c r="A187" s="12"/>
      <c r="B187" s="2"/>
      <c r="C187" s="1"/>
      <c r="D187" s="1"/>
      <c r="E187" s="1"/>
      <c r="F187" s="1"/>
      <c r="G187" s="1"/>
      <c r="H187" s="1"/>
      <c r="I187" s="1"/>
      <c r="J187" s="1"/>
      <c r="K187" s="1"/>
      <c r="L187" s="10">
        <v>2162</v>
      </c>
      <c r="M187" s="10" t="s">
        <v>1085</v>
      </c>
      <c r="N187" s="10" t="s">
        <v>877</v>
      </c>
      <c r="O187" s="1"/>
      <c r="P187" s="1"/>
      <c r="Q187" s="1"/>
      <c r="R187" s="1"/>
      <c r="S187" s="36" t="s">
        <v>504</v>
      </c>
      <c r="T187" s="36" t="s">
        <v>177</v>
      </c>
      <c r="U187" s="36" t="s">
        <v>505</v>
      </c>
      <c r="V187" s="36"/>
      <c r="W187" s="36"/>
    </row>
    <row r="188" spans="1:23" ht="16.5">
      <c r="A188" s="12"/>
      <c r="B188" s="2"/>
      <c r="C188" s="1"/>
      <c r="D188" s="1"/>
      <c r="E188" s="1"/>
      <c r="F188" s="1"/>
      <c r="G188" s="1"/>
      <c r="H188" s="1"/>
      <c r="I188" s="1"/>
      <c r="J188" s="1"/>
      <c r="K188" s="1"/>
      <c r="L188" s="10">
        <v>2191</v>
      </c>
      <c r="M188" s="10" t="s">
        <v>1086</v>
      </c>
      <c r="N188" s="10" t="s">
        <v>877</v>
      </c>
      <c r="O188" s="1"/>
      <c r="P188" s="1"/>
      <c r="Q188" s="1"/>
      <c r="R188" s="1"/>
      <c r="S188" s="36" t="s">
        <v>506</v>
      </c>
      <c r="T188" s="36" t="s">
        <v>177</v>
      </c>
      <c r="U188" s="36" t="s">
        <v>507</v>
      </c>
      <c r="V188" s="36"/>
      <c r="W188" s="36"/>
    </row>
    <row r="189" spans="1:23" ht="16.5">
      <c r="A189" s="12"/>
      <c r="B189" s="2"/>
      <c r="C189" s="1"/>
      <c r="D189" s="1"/>
      <c r="E189" s="1"/>
      <c r="F189" s="1"/>
      <c r="G189" s="1"/>
      <c r="H189" s="1"/>
      <c r="I189" s="1"/>
      <c r="J189" s="1"/>
      <c r="K189" s="1"/>
      <c r="L189" s="10">
        <v>2163</v>
      </c>
      <c r="M189" s="10" t="s">
        <v>1087</v>
      </c>
      <c r="N189" s="10" t="s">
        <v>877</v>
      </c>
      <c r="O189" s="1"/>
      <c r="P189" s="1"/>
      <c r="Q189" s="1"/>
      <c r="R189" s="1"/>
      <c r="S189" s="36" t="s">
        <v>508</v>
      </c>
      <c r="T189" s="36" t="s">
        <v>177</v>
      </c>
      <c r="U189" s="36" t="s">
        <v>509</v>
      </c>
      <c r="V189" s="36"/>
      <c r="W189" s="36"/>
    </row>
    <row r="190" spans="1:23" ht="16.5">
      <c r="A190" s="12"/>
      <c r="B190" s="2"/>
      <c r="C190" s="1"/>
      <c r="D190" s="1"/>
      <c r="E190" s="1"/>
      <c r="F190" s="1"/>
      <c r="G190" s="1"/>
      <c r="H190" s="1"/>
      <c r="I190" s="1"/>
      <c r="J190" s="1"/>
      <c r="K190" s="1"/>
      <c r="L190" s="10">
        <v>2192</v>
      </c>
      <c r="M190" s="10" t="s">
        <v>1088</v>
      </c>
      <c r="N190" s="10" t="s">
        <v>877</v>
      </c>
      <c r="O190" s="1"/>
      <c r="P190" s="1"/>
      <c r="Q190" s="1"/>
      <c r="R190" s="1"/>
      <c r="S190" s="36" t="s">
        <v>510</v>
      </c>
      <c r="T190" s="36" t="s">
        <v>177</v>
      </c>
      <c r="U190" s="36" t="s">
        <v>511</v>
      </c>
      <c r="V190" s="36"/>
      <c r="W190" s="36"/>
    </row>
    <row r="191" spans="1:23" ht="16.5">
      <c r="A191" s="12"/>
      <c r="B191" s="2"/>
      <c r="C191" s="1"/>
      <c r="D191" s="1"/>
      <c r="E191" s="1"/>
      <c r="F191" s="1"/>
      <c r="G191" s="1"/>
      <c r="H191" s="1"/>
      <c r="I191" s="1"/>
      <c r="J191" s="1"/>
      <c r="K191" s="1"/>
      <c r="L191" s="10">
        <v>2164</v>
      </c>
      <c r="M191" s="10" t="s">
        <v>1089</v>
      </c>
      <c r="N191" s="10" t="s">
        <v>877</v>
      </c>
      <c r="O191" s="1"/>
      <c r="P191" s="1"/>
      <c r="Q191" s="1"/>
      <c r="R191" s="1"/>
      <c r="S191" s="36" t="s">
        <v>512</v>
      </c>
      <c r="T191" s="36" t="s">
        <v>177</v>
      </c>
      <c r="U191" s="36" t="s">
        <v>513</v>
      </c>
      <c r="V191" s="36"/>
      <c r="W191" s="36"/>
    </row>
    <row r="192" spans="1:23" ht="16.5">
      <c r="A192" s="12"/>
      <c r="B192" s="2"/>
      <c r="C192" s="1"/>
      <c r="D192" s="1"/>
      <c r="E192" s="1"/>
      <c r="F192" s="1"/>
      <c r="G192" s="1"/>
      <c r="H192" s="1"/>
      <c r="I192" s="1"/>
      <c r="J192" s="1"/>
      <c r="K192" s="1"/>
      <c r="L192" s="10">
        <v>1686</v>
      </c>
      <c r="M192" s="10" t="s">
        <v>1090</v>
      </c>
      <c r="N192" s="10" t="s">
        <v>882</v>
      </c>
      <c r="O192" s="1"/>
      <c r="P192" s="1"/>
      <c r="Q192" s="1"/>
      <c r="R192" s="1"/>
      <c r="S192" s="36" t="s">
        <v>514</v>
      </c>
      <c r="T192" s="36" t="s">
        <v>177</v>
      </c>
      <c r="U192" s="36" t="s">
        <v>515</v>
      </c>
      <c r="V192" s="36"/>
      <c r="W192" s="36"/>
    </row>
    <row r="193" spans="1:23" ht="16.5">
      <c r="A193" s="12"/>
      <c r="B193" s="2"/>
      <c r="C193" s="1"/>
      <c r="D193" s="1"/>
      <c r="E193" s="1"/>
      <c r="F193" s="1"/>
      <c r="G193" s="1"/>
      <c r="H193" s="1"/>
      <c r="I193" s="1"/>
      <c r="J193" s="1"/>
      <c r="K193" s="1"/>
      <c r="L193" s="10">
        <v>1640</v>
      </c>
      <c r="M193" s="10" t="s">
        <v>1091</v>
      </c>
      <c r="N193" s="10" t="s">
        <v>882</v>
      </c>
      <c r="O193" s="1"/>
      <c r="P193" s="1"/>
      <c r="Q193" s="1"/>
      <c r="R193" s="1"/>
      <c r="S193" s="36" t="s">
        <v>516</v>
      </c>
      <c r="T193" s="36" t="s">
        <v>177</v>
      </c>
      <c r="U193" s="36" t="s">
        <v>517</v>
      </c>
      <c r="V193" s="36"/>
      <c r="W193" s="36"/>
    </row>
    <row r="194" spans="1:23" ht="16.5">
      <c r="A194" s="12"/>
      <c r="B194" s="2"/>
      <c r="C194" s="1"/>
      <c r="D194" s="1"/>
      <c r="E194" s="1"/>
      <c r="F194" s="1"/>
      <c r="G194" s="1"/>
      <c r="H194" s="1"/>
      <c r="I194" s="1"/>
      <c r="J194" s="1"/>
      <c r="K194" s="1"/>
      <c r="L194" s="10">
        <v>2335</v>
      </c>
      <c r="M194" s="10" t="s">
        <v>1092</v>
      </c>
      <c r="N194" s="10" t="s">
        <v>882</v>
      </c>
      <c r="O194" s="1"/>
      <c r="P194" s="1"/>
      <c r="Q194" s="1"/>
      <c r="R194" s="1"/>
      <c r="S194" s="36" t="s">
        <v>518</v>
      </c>
      <c r="T194" s="36" t="s">
        <v>152</v>
      </c>
      <c r="U194" s="36" t="s">
        <v>519</v>
      </c>
      <c r="V194" s="36"/>
      <c r="W194" s="36"/>
    </row>
    <row r="195" spans="1:23" ht="16.5">
      <c r="A195" s="12"/>
      <c r="B195" s="2"/>
      <c r="C195" s="1"/>
      <c r="D195" s="1"/>
      <c r="E195" s="1"/>
      <c r="F195" s="1"/>
      <c r="G195" s="1"/>
      <c r="H195" s="1"/>
      <c r="I195" s="1"/>
      <c r="J195" s="1"/>
      <c r="K195" s="1"/>
      <c r="L195" s="10">
        <v>7651</v>
      </c>
      <c r="M195" s="10" t="s">
        <v>1093</v>
      </c>
      <c r="N195" s="10" t="s">
        <v>881</v>
      </c>
      <c r="O195" s="1"/>
      <c r="P195" s="1"/>
      <c r="Q195" s="1"/>
      <c r="R195" s="1"/>
      <c r="S195" s="36" t="s">
        <v>520</v>
      </c>
      <c r="T195" s="36" t="s">
        <v>152</v>
      </c>
      <c r="U195" s="36" t="s">
        <v>521</v>
      </c>
      <c r="V195" s="36"/>
      <c r="W195" s="36"/>
    </row>
    <row r="196" spans="1:23" ht="16.5">
      <c r="A196" s="12"/>
      <c r="B196" s="2"/>
      <c r="C196" s="1"/>
      <c r="D196" s="1"/>
      <c r="E196" s="1"/>
      <c r="F196" s="1"/>
      <c r="G196" s="1"/>
      <c r="H196" s="1"/>
      <c r="I196" s="1"/>
      <c r="J196" s="1"/>
      <c r="K196" s="1"/>
      <c r="L196" s="10">
        <v>4222</v>
      </c>
      <c r="M196" s="10" t="s">
        <v>1094</v>
      </c>
      <c r="N196" s="10" t="s">
        <v>83</v>
      </c>
      <c r="O196" s="1"/>
      <c r="P196" s="1"/>
      <c r="Q196" s="1"/>
      <c r="R196" s="1"/>
      <c r="S196" s="36" t="s">
        <v>522</v>
      </c>
      <c r="T196" s="36" t="s">
        <v>152</v>
      </c>
      <c r="U196" s="36" t="s">
        <v>523</v>
      </c>
      <c r="V196" s="36"/>
      <c r="W196" s="36"/>
    </row>
    <row r="197" spans="1:23" ht="16.5">
      <c r="A197" s="12"/>
      <c r="B197" s="2"/>
      <c r="C197" s="1"/>
      <c r="D197" s="1"/>
      <c r="E197" s="1"/>
      <c r="F197" s="1"/>
      <c r="G197" s="1"/>
      <c r="H197" s="1"/>
      <c r="I197" s="1"/>
      <c r="J197" s="1"/>
      <c r="K197" s="1"/>
      <c r="L197" s="10">
        <v>4224</v>
      </c>
      <c r="M197" s="10" t="s">
        <v>1095</v>
      </c>
      <c r="N197" s="10" t="s">
        <v>881</v>
      </c>
      <c r="O197" s="1"/>
      <c r="P197" s="1"/>
      <c r="Q197" s="1"/>
      <c r="R197" s="1"/>
      <c r="S197" s="36" t="s">
        <v>524</v>
      </c>
      <c r="T197" s="36" t="s">
        <v>152</v>
      </c>
      <c r="U197" s="36" t="s">
        <v>525</v>
      </c>
      <c r="V197" s="36"/>
      <c r="W197" s="36"/>
    </row>
    <row r="198" spans="1:23" ht="16.5">
      <c r="A198" s="12"/>
      <c r="B198" s="2"/>
      <c r="C198" s="1"/>
      <c r="D198" s="1"/>
      <c r="E198" s="1"/>
      <c r="F198" s="1"/>
      <c r="G198" s="1"/>
      <c r="H198" s="1"/>
      <c r="I198" s="1"/>
      <c r="J198" s="1"/>
      <c r="K198" s="1"/>
      <c r="L198" s="10">
        <v>4223</v>
      </c>
      <c r="M198" s="10" t="s">
        <v>1096</v>
      </c>
      <c r="N198" s="10" t="s">
        <v>881</v>
      </c>
      <c r="O198" s="1"/>
      <c r="P198" s="1"/>
      <c r="Q198" s="1"/>
      <c r="R198" s="1"/>
      <c r="S198" s="36" t="s">
        <v>526</v>
      </c>
      <c r="T198" s="36" t="s">
        <v>152</v>
      </c>
      <c r="U198" s="36" t="s">
        <v>527</v>
      </c>
      <c r="V198" s="36"/>
      <c r="W198" s="36"/>
    </row>
    <row r="199" spans="1:23" ht="16.5">
      <c r="A199" s="12"/>
      <c r="B199" s="2"/>
      <c r="C199" s="1"/>
      <c r="D199" s="1"/>
      <c r="E199" s="1"/>
      <c r="F199" s="1"/>
      <c r="G199" s="1"/>
      <c r="H199" s="1"/>
      <c r="I199" s="1"/>
      <c r="J199" s="1"/>
      <c r="K199" s="1"/>
      <c r="L199" s="10">
        <v>3731</v>
      </c>
      <c r="M199" s="10" t="s">
        <v>1097</v>
      </c>
      <c r="N199" s="10" t="s">
        <v>881</v>
      </c>
      <c r="O199" s="1"/>
      <c r="P199" s="1"/>
      <c r="Q199" s="1"/>
      <c r="R199" s="1"/>
      <c r="S199" s="36" t="s">
        <v>528</v>
      </c>
      <c r="T199" s="36" t="s">
        <v>152</v>
      </c>
      <c r="U199" s="36" t="s">
        <v>529</v>
      </c>
      <c r="V199" s="36"/>
      <c r="W199" s="36"/>
    </row>
    <row r="200" spans="1:23" ht="16.5">
      <c r="A200" s="12"/>
      <c r="B200" s="2"/>
      <c r="C200" s="1"/>
      <c r="D200" s="1"/>
      <c r="E200" s="1"/>
      <c r="F200" s="1"/>
      <c r="G200" s="1"/>
      <c r="H200" s="1"/>
      <c r="I200" s="1"/>
      <c r="J200" s="1"/>
      <c r="K200" s="1"/>
      <c r="L200" s="10">
        <v>3546</v>
      </c>
      <c r="M200" s="10" t="s">
        <v>1098</v>
      </c>
      <c r="N200" s="10" t="s">
        <v>882</v>
      </c>
      <c r="O200" s="1"/>
      <c r="P200" s="1"/>
      <c r="Q200" s="1"/>
      <c r="R200" s="1"/>
      <c r="S200" s="36" t="s">
        <v>530</v>
      </c>
      <c r="T200" s="36" t="s">
        <v>152</v>
      </c>
      <c r="U200" s="36" t="s">
        <v>531</v>
      </c>
      <c r="V200" s="36"/>
      <c r="W200" s="36"/>
    </row>
    <row r="201" spans="1:23" ht="16.5">
      <c r="A201" s="12"/>
      <c r="B201" s="2"/>
      <c r="C201" s="1"/>
      <c r="D201" s="1"/>
      <c r="E201" s="1"/>
      <c r="F201" s="1"/>
      <c r="G201" s="1"/>
      <c r="H201" s="1"/>
      <c r="I201" s="1"/>
      <c r="J201" s="1"/>
      <c r="K201" s="1"/>
      <c r="L201" s="10">
        <v>1701</v>
      </c>
      <c r="M201" s="10" t="s">
        <v>1099</v>
      </c>
      <c r="N201" s="10" t="s">
        <v>882</v>
      </c>
      <c r="O201" s="1"/>
      <c r="P201" s="1"/>
      <c r="Q201" s="1"/>
      <c r="R201" s="1"/>
      <c r="S201" s="36" t="s">
        <v>532</v>
      </c>
      <c r="T201" s="36" t="s">
        <v>152</v>
      </c>
      <c r="U201" s="36" t="s">
        <v>533</v>
      </c>
      <c r="V201" s="36"/>
      <c r="W201" s="36"/>
    </row>
    <row r="202" spans="1:23" ht="16.5">
      <c r="A202" s="12"/>
      <c r="B202" s="2"/>
      <c r="C202" s="1"/>
      <c r="D202" s="1"/>
      <c r="E202" s="1"/>
      <c r="F202" s="1"/>
      <c r="G202" s="1"/>
      <c r="H202" s="1"/>
      <c r="I202" s="1"/>
      <c r="J202" s="1"/>
      <c r="K202" s="1"/>
      <c r="L202" s="10">
        <v>1999</v>
      </c>
      <c r="M202" s="10" t="s">
        <v>1100</v>
      </c>
      <c r="N202" s="10" t="s">
        <v>882</v>
      </c>
      <c r="O202" s="1"/>
      <c r="P202" s="1"/>
      <c r="Q202" s="1"/>
      <c r="R202" s="1"/>
      <c r="S202" s="36" t="s">
        <v>534</v>
      </c>
      <c r="T202" s="36" t="s">
        <v>152</v>
      </c>
      <c r="U202" s="36" t="s">
        <v>535</v>
      </c>
      <c r="V202" s="36"/>
      <c r="W202" s="36"/>
    </row>
    <row r="203" spans="1:23" ht="16.5">
      <c r="A203" s="12"/>
      <c r="B203" s="2"/>
      <c r="C203" s="1"/>
      <c r="D203" s="1"/>
      <c r="E203" s="1"/>
      <c r="F203" s="1"/>
      <c r="G203" s="1"/>
      <c r="H203" s="1"/>
      <c r="I203" s="1"/>
      <c r="J203" s="1"/>
      <c r="K203" s="1"/>
      <c r="L203" s="10">
        <v>2341</v>
      </c>
      <c r="M203" s="10" t="s">
        <v>1101</v>
      </c>
      <c r="N203" s="10" t="s">
        <v>882</v>
      </c>
      <c r="O203" s="1"/>
      <c r="P203" s="1"/>
      <c r="Q203" s="1"/>
      <c r="R203" s="1"/>
      <c r="S203" s="36" t="s">
        <v>536</v>
      </c>
      <c r="T203" s="36" t="s">
        <v>152</v>
      </c>
      <c r="U203" s="36" t="s">
        <v>537</v>
      </c>
      <c r="V203" s="36"/>
      <c r="W203" s="36"/>
    </row>
    <row r="204" spans="1:23" ht="16.5">
      <c r="A204" s="12"/>
      <c r="B204" s="2"/>
      <c r="C204" s="1"/>
      <c r="D204" s="1"/>
      <c r="E204" s="1"/>
      <c r="F204" s="1"/>
      <c r="G204" s="1"/>
      <c r="H204" s="1"/>
      <c r="I204" s="1"/>
      <c r="J204" s="1"/>
      <c r="K204" s="1"/>
      <c r="L204" s="10">
        <v>1430</v>
      </c>
      <c r="M204" s="10" t="s">
        <v>1102</v>
      </c>
      <c r="N204" s="10" t="s">
        <v>882</v>
      </c>
      <c r="O204" s="1"/>
      <c r="P204" s="1"/>
      <c r="Q204" s="1"/>
      <c r="R204" s="1"/>
      <c r="S204" s="36" t="s">
        <v>538</v>
      </c>
      <c r="T204" s="36" t="s">
        <v>152</v>
      </c>
      <c r="U204" s="36" t="s">
        <v>539</v>
      </c>
      <c r="V204" s="36"/>
      <c r="W204" s="36"/>
    </row>
    <row r="205" spans="1:23" ht="16.5">
      <c r="A205" s="12"/>
      <c r="B205" s="2"/>
      <c r="C205" s="1"/>
      <c r="D205" s="1"/>
      <c r="E205" s="1"/>
      <c r="F205" s="1"/>
      <c r="G205" s="1"/>
      <c r="H205" s="1"/>
      <c r="I205" s="1"/>
      <c r="J205" s="1"/>
      <c r="K205" s="1"/>
      <c r="L205" s="10">
        <v>1696</v>
      </c>
      <c r="M205" s="10" t="s">
        <v>1103</v>
      </c>
      <c r="N205" s="10" t="s">
        <v>882</v>
      </c>
      <c r="O205" s="1"/>
      <c r="P205" s="1"/>
      <c r="Q205" s="1"/>
      <c r="R205" s="1"/>
      <c r="S205" s="36" t="s">
        <v>540</v>
      </c>
      <c r="T205" s="36" t="s">
        <v>152</v>
      </c>
      <c r="U205" s="36" t="s">
        <v>541</v>
      </c>
      <c r="V205" s="36"/>
      <c r="W205" s="36"/>
    </row>
    <row r="206" spans="1:23" ht="16.5">
      <c r="A206" s="12"/>
      <c r="B206" s="2"/>
      <c r="C206" s="1"/>
      <c r="D206" s="1"/>
      <c r="E206" s="1"/>
      <c r="F206" s="1"/>
      <c r="G206" s="1"/>
      <c r="H206" s="1"/>
      <c r="I206" s="1"/>
      <c r="J206" s="1"/>
      <c r="K206" s="1"/>
      <c r="L206" s="10">
        <v>1258</v>
      </c>
      <c r="M206" s="10" t="s">
        <v>1104</v>
      </c>
      <c r="N206" s="10" t="s">
        <v>882</v>
      </c>
      <c r="O206" s="1"/>
      <c r="P206" s="1"/>
      <c r="Q206" s="1"/>
      <c r="R206" s="1"/>
      <c r="S206" s="36" t="s">
        <v>542</v>
      </c>
      <c r="T206" s="36" t="s">
        <v>152</v>
      </c>
      <c r="U206" s="36" t="s">
        <v>543</v>
      </c>
      <c r="V206" s="36"/>
      <c r="W206" s="36"/>
    </row>
    <row r="207" spans="1:23" ht="16.5">
      <c r="A207" s="12"/>
      <c r="B207" s="2"/>
      <c r="C207" s="1"/>
      <c r="D207" s="1"/>
      <c r="E207" s="1"/>
      <c r="F207" s="1"/>
      <c r="G207" s="1"/>
      <c r="H207" s="1"/>
      <c r="I207" s="1"/>
      <c r="J207" s="1"/>
      <c r="K207" s="1"/>
      <c r="L207" s="10">
        <v>3989</v>
      </c>
      <c r="M207" s="10" t="s">
        <v>1105</v>
      </c>
      <c r="N207" s="10" t="s">
        <v>882</v>
      </c>
      <c r="O207" s="1"/>
      <c r="P207" s="1"/>
      <c r="Q207" s="1"/>
      <c r="R207" s="1"/>
      <c r="S207" s="36" t="s">
        <v>544</v>
      </c>
      <c r="T207" s="36" t="s">
        <v>152</v>
      </c>
      <c r="U207" s="36" t="s">
        <v>545</v>
      </c>
      <c r="V207" s="36"/>
      <c r="W207" s="36"/>
    </row>
    <row r="208" spans="1:23" ht="16.5">
      <c r="A208" s="12"/>
      <c r="B208" s="2"/>
      <c r="C208" s="1"/>
      <c r="D208" s="1"/>
      <c r="E208" s="1"/>
      <c r="F208" s="1"/>
      <c r="G208" s="1"/>
      <c r="H208" s="1"/>
      <c r="I208" s="1"/>
      <c r="J208" s="1"/>
      <c r="K208" s="1"/>
      <c r="L208" s="10">
        <v>1429</v>
      </c>
      <c r="M208" s="10" t="s">
        <v>1106</v>
      </c>
      <c r="N208" s="10" t="s">
        <v>882</v>
      </c>
      <c r="O208" s="1"/>
      <c r="P208" s="1"/>
      <c r="Q208" s="1"/>
      <c r="R208" s="1"/>
      <c r="S208" s="36" t="s">
        <v>546</v>
      </c>
      <c r="T208" s="36" t="s">
        <v>152</v>
      </c>
      <c r="U208" s="36" t="s">
        <v>547</v>
      </c>
      <c r="V208" s="36"/>
      <c r="W208" s="36"/>
    </row>
    <row r="209" spans="1:23" ht="16.5">
      <c r="A209" s="12"/>
      <c r="B209" s="2"/>
      <c r="C209" s="1"/>
      <c r="D209" s="1"/>
      <c r="E209" s="1"/>
      <c r="F209" s="1"/>
      <c r="G209" s="1"/>
      <c r="H209" s="1"/>
      <c r="I209" s="1"/>
      <c r="J209" s="1"/>
      <c r="K209" s="1"/>
      <c r="L209" s="10">
        <v>1375</v>
      </c>
      <c r="M209" s="10" t="s">
        <v>1107</v>
      </c>
      <c r="N209" s="10" t="s">
        <v>882</v>
      </c>
      <c r="O209" s="1"/>
      <c r="P209" s="1"/>
      <c r="Q209" s="1"/>
      <c r="R209" s="1"/>
      <c r="S209" s="36" t="s">
        <v>548</v>
      </c>
      <c r="T209" s="36" t="s">
        <v>152</v>
      </c>
      <c r="U209" s="36" t="s">
        <v>549</v>
      </c>
      <c r="V209" s="36"/>
      <c r="W209" s="36"/>
    </row>
    <row r="210" spans="1:23" ht="16.5">
      <c r="A210" s="12"/>
      <c r="B210" s="2"/>
      <c r="C210" s="1"/>
      <c r="D210" s="1"/>
      <c r="E210" s="1"/>
      <c r="F210" s="1"/>
      <c r="G210" s="1"/>
      <c r="H210" s="1"/>
      <c r="I210" s="1"/>
      <c r="J210" s="1"/>
      <c r="K210" s="1"/>
      <c r="L210" s="10">
        <v>3996</v>
      </c>
      <c r="M210" s="10" t="s">
        <v>1108</v>
      </c>
      <c r="N210" s="10" t="s">
        <v>882</v>
      </c>
      <c r="O210" s="1"/>
      <c r="P210" s="1"/>
      <c r="Q210" s="1"/>
      <c r="R210" s="1"/>
      <c r="S210" s="36" t="s">
        <v>550</v>
      </c>
      <c r="T210" s="36" t="s">
        <v>152</v>
      </c>
      <c r="U210" s="36" t="s">
        <v>551</v>
      </c>
      <c r="V210" s="36"/>
      <c r="W210" s="36"/>
    </row>
    <row r="211" spans="1:23" ht="16.5">
      <c r="A211" s="12"/>
      <c r="B211" s="2"/>
      <c r="C211" s="1"/>
      <c r="D211" s="1"/>
      <c r="E211" s="1"/>
      <c r="F211" s="1"/>
      <c r="G211" s="1"/>
      <c r="H211" s="1"/>
      <c r="I211" s="1"/>
      <c r="J211" s="1"/>
      <c r="K211" s="1"/>
      <c r="L211" s="10">
        <v>4154</v>
      </c>
      <c r="M211" s="10" t="s">
        <v>1109</v>
      </c>
      <c r="N211" s="10" t="s">
        <v>882</v>
      </c>
      <c r="O211" s="1"/>
      <c r="P211" s="1"/>
      <c r="Q211" s="1"/>
      <c r="R211" s="1"/>
      <c r="S211" s="36" t="s">
        <v>552</v>
      </c>
      <c r="T211" s="36" t="s">
        <v>152</v>
      </c>
      <c r="U211" s="36" t="s">
        <v>553</v>
      </c>
      <c r="V211" s="36"/>
      <c r="W211" s="36"/>
    </row>
    <row r="212" spans="1:23" ht="16.5">
      <c r="A212" s="12"/>
      <c r="B212" s="2"/>
      <c r="C212" s="1"/>
      <c r="D212" s="1"/>
      <c r="E212" s="1"/>
      <c r="F212" s="1"/>
      <c r="G212" s="1"/>
      <c r="H212" s="1"/>
      <c r="I212" s="1"/>
      <c r="J212" s="1"/>
      <c r="K212" s="1"/>
      <c r="L212" s="10">
        <v>3867</v>
      </c>
      <c r="M212" s="10" t="s">
        <v>1110</v>
      </c>
      <c r="N212" s="10" t="s">
        <v>882</v>
      </c>
      <c r="O212" s="1"/>
      <c r="P212" s="1"/>
      <c r="Q212" s="1"/>
      <c r="R212" s="1"/>
      <c r="S212" s="36" t="s">
        <v>554</v>
      </c>
      <c r="T212" s="36" t="s">
        <v>152</v>
      </c>
      <c r="U212" s="36" t="s">
        <v>555</v>
      </c>
      <c r="V212" s="36"/>
      <c r="W212" s="36"/>
    </row>
    <row r="213" spans="1:23" ht="16.5">
      <c r="A213" s="12"/>
      <c r="B213" s="2"/>
      <c r="C213" s="1"/>
      <c r="D213" s="1"/>
      <c r="E213" s="1"/>
      <c r="F213" s="1"/>
      <c r="G213" s="1"/>
      <c r="H213" s="1"/>
      <c r="I213" s="1"/>
      <c r="J213" s="1"/>
      <c r="K213" s="1"/>
      <c r="L213" s="10">
        <v>3460</v>
      </c>
      <c r="M213" s="10" t="s">
        <v>1111</v>
      </c>
      <c r="N213" s="10" t="s">
        <v>882</v>
      </c>
      <c r="O213" s="1"/>
      <c r="P213" s="1"/>
      <c r="Q213" s="1"/>
      <c r="R213" s="1"/>
      <c r="S213" s="36" t="s">
        <v>556</v>
      </c>
      <c r="T213" s="36" t="s">
        <v>152</v>
      </c>
      <c r="U213" s="36" t="s">
        <v>557</v>
      </c>
      <c r="V213" s="36"/>
      <c r="W213" s="36"/>
    </row>
    <row r="214" spans="1:23" ht="16.5">
      <c r="A214" s="12"/>
      <c r="B214" s="2"/>
      <c r="C214" s="1"/>
      <c r="D214" s="1"/>
      <c r="E214" s="1"/>
      <c r="F214" s="1"/>
      <c r="G214" s="1"/>
      <c r="H214" s="1"/>
      <c r="I214" s="1"/>
      <c r="J214" s="1"/>
      <c r="K214" s="1"/>
      <c r="L214" s="10">
        <v>7501</v>
      </c>
      <c r="M214" s="10" t="s">
        <v>1112</v>
      </c>
      <c r="N214" s="10" t="s">
        <v>882</v>
      </c>
      <c r="O214" s="1"/>
      <c r="P214" s="1"/>
      <c r="Q214" s="1"/>
      <c r="R214" s="1"/>
      <c r="S214" s="36" t="s">
        <v>558</v>
      </c>
      <c r="T214" s="36" t="s">
        <v>152</v>
      </c>
      <c r="U214" s="36" t="s">
        <v>559</v>
      </c>
      <c r="V214" s="36"/>
      <c r="W214" s="36"/>
    </row>
    <row r="215" spans="1:23" ht="16.5">
      <c r="A215" s="12"/>
      <c r="B215" s="2"/>
      <c r="C215" s="1"/>
      <c r="D215" s="1"/>
      <c r="E215" s="1"/>
      <c r="F215" s="1"/>
      <c r="G215" s="1"/>
      <c r="H215" s="1"/>
      <c r="I215" s="1"/>
      <c r="J215" s="1"/>
      <c r="K215" s="1"/>
      <c r="L215" s="10">
        <v>3199</v>
      </c>
      <c r="M215" s="10" t="s">
        <v>1113</v>
      </c>
      <c r="N215" s="10" t="s">
        <v>882</v>
      </c>
      <c r="O215" s="1"/>
      <c r="P215" s="1"/>
      <c r="Q215" s="1"/>
      <c r="R215" s="1"/>
      <c r="S215" s="36" t="s">
        <v>560</v>
      </c>
      <c r="T215" s="36" t="s">
        <v>152</v>
      </c>
      <c r="U215" s="36" t="s">
        <v>561</v>
      </c>
      <c r="V215" s="36"/>
      <c r="W215" s="36"/>
    </row>
    <row r="216" spans="1:23" ht="16.5">
      <c r="A216" s="12"/>
      <c r="B216" s="2"/>
      <c r="C216" s="1"/>
      <c r="D216" s="1"/>
      <c r="E216" s="1"/>
      <c r="F216" s="1"/>
      <c r="G216" s="1"/>
      <c r="H216" s="1"/>
      <c r="I216" s="1"/>
      <c r="J216" s="1"/>
      <c r="K216" s="1"/>
      <c r="L216" s="10">
        <v>1671</v>
      </c>
      <c r="M216" s="10" t="s">
        <v>1114</v>
      </c>
      <c r="N216" s="10" t="s">
        <v>882</v>
      </c>
      <c r="O216" s="1"/>
      <c r="P216" s="1"/>
      <c r="Q216" s="1"/>
      <c r="R216" s="1"/>
      <c r="S216" s="36" t="s">
        <v>562</v>
      </c>
      <c r="T216" s="36" t="s">
        <v>152</v>
      </c>
      <c r="U216" s="36" t="s">
        <v>563</v>
      </c>
      <c r="V216" s="36"/>
      <c r="W216" s="36"/>
    </row>
    <row r="217" spans="1:23" ht="16.5">
      <c r="A217" s="12"/>
      <c r="B217" s="2"/>
      <c r="C217" s="1"/>
      <c r="D217" s="1"/>
      <c r="E217" s="1"/>
      <c r="F217" s="1"/>
      <c r="G217" s="1"/>
      <c r="H217" s="1"/>
      <c r="I217" s="1"/>
      <c r="J217" s="1"/>
      <c r="K217" s="1"/>
      <c r="L217" s="10">
        <v>1175</v>
      </c>
      <c r="M217" s="10" t="s">
        <v>1115</v>
      </c>
      <c r="N217" s="10" t="s">
        <v>881</v>
      </c>
      <c r="O217" s="1"/>
      <c r="P217" s="1"/>
      <c r="Q217" s="1"/>
      <c r="R217" s="1"/>
      <c r="S217" s="36" t="s">
        <v>564</v>
      </c>
      <c r="T217" s="36" t="s">
        <v>152</v>
      </c>
      <c r="U217" s="36" t="s">
        <v>565</v>
      </c>
      <c r="V217" s="36"/>
      <c r="W217" s="36"/>
    </row>
    <row r="218" spans="1:23" ht="16.5">
      <c r="A218" s="12"/>
      <c r="B218" s="2"/>
      <c r="C218" s="1"/>
      <c r="D218" s="1"/>
      <c r="E218" s="1"/>
      <c r="F218" s="1"/>
      <c r="G218" s="1"/>
      <c r="H218" s="1"/>
      <c r="I218" s="1"/>
      <c r="J218" s="1"/>
      <c r="K218" s="1"/>
      <c r="L218" s="10">
        <v>8074</v>
      </c>
      <c r="M218" s="10" t="s">
        <v>1116</v>
      </c>
      <c r="N218" s="10" t="s">
        <v>882</v>
      </c>
      <c r="O218" s="1"/>
      <c r="P218" s="1"/>
      <c r="Q218" s="1"/>
      <c r="R218" s="1"/>
      <c r="S218" s="36" t="s">
        <v>566</v>
      </c>
      <c r="T218" s="36" t="s">
        <v>152</v>
      </c>
      <c r="U218" s="36" t="s">
        <v>567</v>
      </c>
      <c r="V218" s="36"/>
      <c r="W218" s="36"/>
    </row>
    <row r="219" spans="1:23" ht="16.5">
      <c r="A219" s="12"/>
      <c r="B219" s="2"/>
      <c r="C219" s="1"/>
      <c r="D219" s="1"/>
      <c r="E219" s="1"/>
      <c r="F219" s="1"/>
      <c r="G219" s="1"/>
      <c r="H219" s="1"/>
      <c r="I219" s="1"/>
      <c r="J219" s="1"/>
      <c r="K219" s="1"/>
      <c r="L219" s="10">
        <v>1997</v>
      </c>
      <c r="M219" s="10" t="s">
        <v>1117</v>
      </c>
      <c r="N219" s="10" t="s">
        <v>83</v>
      </c>
      <c r="O219" s="1"/>
      <c r="P219" s="1"/>
      <c r="Q219" s="1"/>
      <c r="R219" s="1"/>
      <c r="S219" s="36" t="s">
        <v>568</v>
      </c>
      <c r="T219" s="36" t="s">
        <v>152</v>
      </c>
      <c r="U219" s="36" t="s">
        <v>569</v>
      </c>
      <c r="V219" s="36"/>
      <c r="W219" s="36"/>
    </row>
    <row r="220" spans="1:23" ht="16.5">
      <c r="A220" s="12"/>
      <c r="B220" s="2"/>
      <c r="C220" s="1"/>
      <c r="D220" s="1"/>
      <c r="E220" s="1"/>
      <c r="F220" s="1"/>
      <c r="G220" s="1"/>
      <c r="H220" s="1"/>
      <c r="I220" s="1"/>
      <c r="J220" s="1"/>
      <c r="K220" s="1"/>
      <c r="L220" s="10">
        <v>1992</v>
      </c>
      <c r="M220" s="10" t="s">
        <v>1118</v>
      </c>
      <c r="N220" s="10" t="s">
        <v>83</v>
      </c>
      <c r="O220" s="1"/>
      <c r="P220" s="1"/>
      <c r="Q220" s="1"/>
      <c r="R220" s="1"/>
      <c r="S220" s="36" t="s">
        <v>570</v>
      </c>
      <c r="T220" s="36" t="s">
        <v>152</v>
      </c>
      <c r="U220" s="36" t="s">
        <v>571</v>
      </c>
      <c r="V220" s="36"/>
      <c r="W220" s="36"/>
    </row>
    <row r="221" spans="1:23" ht="16.5">
      <c r="A221" s="12"/>
      <c r="B221" s="2"/>
      <c r="C221" s="1"/>
      <c r="D221" s="1"/>
      <c r="E221" s="1"/>
      <c r="F221" s="1"/>
      <c r="G221" s="1"/>
      <c r="H221" s="1"/>
      <c r="I221" s="1"/>
      <c r="J221" s="1"/>
      <c r="K221" s="1"/>
      <c r="L221" s="10">
        <v>3156</v>
      </c>
      <c r="M221" s="10" t="s">
        <v>1119</v>
      </c>
      <c r="N221" s="10" t="s">
        <v>883</v>
      </c>
      <c r="O221" s="1"/>
      <c r="P221" s="1"/>
      <c r="Q221" s="1"/>
      <c r="R221" s="1"/>
      <c r="S221" s="36" t="s">
        <v>572</v>
      </c>
      <c r="T221" s="36" t="s">
        <v>152</v>
      </c>
      <c r="U221" s="36" t="s">
        <v>573</v>
      </c>
      <c r="V221" s="36"/>
      <c r="W221" s="36"/>
    </row>
    <row r="222" spans="1:23" ht="16.5">
      <c r="A222" s="12"/>
      <c r="B222" s="2"/>
      <c r="C222" s="1"/>
      <c r="D222" s="1"/>
      <c r="E222" s="1"/>
      <c r="F222" s="1"/>
      <c r="G222" s="1"/>
      <c r="H222" s="1"/>
      <c r="I222" s="1"/>
      <c r="J222" s="1"/>
      <c r="K222" s="1"/>
      <c r="L222" s="10">
        <v>3151</v>
      </c>
      <c r="M222" s="10" t="s">
        <v>1120</v>
      </c>
      <c r="N222" s="10" t="s">
        <v>879</v>
      </c>
      <c r="O222" s="1"/>
      <c r="P222" s="1"/>
      <c r="Q222" s="1"/>
      <c r="R222" s="1"/>
      <c r="S222" s="36" t="s">
        <v>574</v>
      </c>
      <c r="T222" s="36" t="s">
        <v>152</v>
      </c>
      <c r="U222" s="36" t="s">
        <v>575</v>
      </c>
      <c r="V222" s="36"/>
      <c r="W222" s="36"/>
    </row>
    <row r="223" spans="1:23" ht="16.5">
      <c r="A223" s="12"/>
      <c r="B223" s="2"/>
      <c r="C223" s="1"/>
      <c r="D223" s="1"/>
      <c r="E223" s="1"/>
      <c r="F223" s="1"/>
      <c r="G223" s="1"/>
      <c r="H223" s="1"/>
      <c r="I223" s="1"/>
      <c r="J223" s="1"/>
      <c r="K223" s="1"/>
      <c r="L223" s="10">
        <v>3153</v>
      </c>
      <c r="M223" s="10" t="s">
        <v>1121</v>
      </c>
      <c r="N223" s="10" t="s">
        <v>879</v>
      </c>
      <c r="O223" s="1"/>
      <c r="P223" s="1"/>
      <c r="Q223" s="1"/>
      <c r="R223" s="1"/>
      <c r="S223" s="36" t="s">
        <v>576</v>
      </c>
      <c r="T223" s="36" t="s">
        <v>152</v>
      </c>
      <c r="U223" s="36" t="s">
        <v>577</v>
      </c>
      <c r="V223" s="36"/>
      <c r="W223" s="36"/>
    </row>
    <row r="224" spans="1:23" ht="16.5">
      <c r="A224" s="12"/>
      <c r="B224" s="2"/>
      <c r="C224" s="1"/>
      <c r="D224" s="1"/>
      <c r="E224" s="1"/>
      <c r="F224" s="1"/>
      <c r="G224" s="1"/>
      <c r="H224" s="1"/>
      <c r="I224" s="1"/>
      <c r="J224" s="1"/>
      <c r="K224" s="1"/>
      <c r="L224" s="10">
        <v>3155</v>
      </c>
      <c r="M224" s="10" t="s">
        <v>1122</v>
      </c>
      <c r="N224" s="10" t="s">
        <v>879</v>
      </c>
      <c r="O224" s="1"/>
      <c r="P224" s="1"/>
      <c r="Q224" s="1"/>
      <c r="R224" s="1"/>
      <c r="S224" s="36" t="s">
        <v>578</v>
      </c>
      <c r="T224" s="36" t="s">
        <v>152</v>
      </c>
      <c r="U224" s="36" t="s">
        <v>579</v>
      </c>
      <c r="V224" s="36"/>
      <c r="W224" s="36"/>
    </row>
    <row r="225" spans="1:23" ht="16.5">
      <c r="A225" s="12"/>
      <c r="B225" s="2"/>
      <c r="C225" s="1"/>
      <c r="D225" s="1"/>
      <c r="E225" s="1"/>
      <c r="F225" s="1"/>
      <c r="G225" s="1"/>
      <c r="H225" s="1"/>
      <c r="I225" s="1"/>
      <c r="J225" s="1"/>
      <c r="K225" s="1"/>
      <c r="L225" s="10">
        <v>5121</v>
      </c>
      <c r="M225" s="10" t="s">
        <v>1123</v>
      </c>
      <c r="N225" s="10" t="s">
        <v>881</v>
      </c>
      <c r="O225" s="1"/>
      <c r="P225" s="1"/>
      <c r="Q225" s="1"/>
      <c r="R225" s="1"/>
      <c r="S225" s="36" t="s">
        <v>580</v>
      </c>
      <c r="T225" s="36" t="s">
        <v>152</v>
      </c>
      <c r="U225" s="36" t="s">
        <v>581</v>
      </c>
      <c r="V225" s="36"/>
      <c r="W225" s="36"/>
    </row>
    <row r="226" spans="1:23" ht="16.5">
      <c r="A226" s="12"/>
      <c r="B226" s="2"/>
      <c r="C226" s="1"/>
      <c r="D226" s="1"/>
      <c r="E226" s="1"/>
      <c r="F226" s="1"/>
      <c r="G226" s="1"/>
      <c r="H226" s="1"/>
      <c r="I226" s="1"/>
      <c r="J226" s="1"/>
      <c r="K226" s="1"/>
      <c r="L226" s="10">
        <v>3812</v>
      </c>
      <c r="M226" s="10" t="s">
        <v>1124</v>
      </c>
      <c r="N226" s="10" t="s">
        <v>876</v>
      </c>
      <c r="O226" s="1"/>
      <c r="P226" s="1"/>
      <c r="Q226" s="1"/>
      <c r="R226" s="1"/>
      <c r="S226" s="36" t="s">
        <v>582</v>
      </c>
      <c r="T226" s="36" t="s">
        <v>152</v>
      </c>
      <c r="U226" s="36" t="s">
        <v>583</v>
      </c>
      <c r="V226" s="36"/>
      <c r="W226" s="36"/>
    </row>
    <row r="227" spans="1:23" ht="16.5">
      <c r="A227" s="12"/>
      <c r="B227" s="2"/>
      <c r="C227" s="1"/>
      <c r="D227" s="1"/>
      <c r="E227" s="1"/>
      <c r="F227" s="1"/>
      <c r="G227" s="1"/>
      <c r="H227" s="1"/>
      <c r="I227" s="1"/>
      <c r="J227" s="1"/>
      <c r="K227" s="1"/>
      <c r="L227" s="10">
        <v>3813</v>
      </c>
      <c r="M227" s="10" t="s">
        <v>1125</v>
      </c>
      <c r="N227" s="10" t="s">
        <v>876</v>
      </c>
      <c r="O227" s="1"/>
      <c r="P227" s="1"/>
      <c r="Q227" s="1"/>
      <c r="R227" s="1"/>
      <c r="S227" s="36" t="s">
        <v>101</v>
      </c>
      <c r="T227" s="36" t="s">
        <v>152</v>
      </c>
      <c r="U227" s="36" t="s">
        <v>584</v>
      </c>
      <c r="V227" s="36"/>
      <c r="W227" s="36"/>
    </row>
    <row r="228" spans="1:23" ht="16.5">
      <c r="A228" s="12"/>
      <c r="B228" s="2"/>
      <c r="C228" s="1"/>
      <c r="D228" s="1"/>
      <c r="E228" s="1"/>
      <c r="F228" s="1"/>
      <c r="G228" s="1"/>
      <c r="H228" s="1"/>
      <c r="I228" s="1"/>
      <c r="J228" s="1"/>
      <c r="K228" s="1"/>
      <c r="L228" s="10">
        <v>3874</v>
      </c>
      <c r="M228" s="10" t="s">
        <v>1126</v>
      </c>
      <c r="N228" s="10" t="s">
        <v>887</v>
      </c>
      <c r="O228" s="1"/>
      <c r="P228" s="1"/>
      <c r="Q228" s="1"/>
      <c r="R228" s="1"/>
      <c r="S228" s="36" t="s">
        <v>585</v>
      </c>
      <c r="T228" s="36" t="s">
        <v>152</v>
      </c>
      <c r="U228" s="36" t="s">
        <v>586</v>
      </c>
      <c r="V228" s="36"/>
      <c r="W228" s="36"/>
    </row>
    <row r="229" spans="1:23" ht="16.5">
      <c r="A229" s="12"/>
      <c r="B229" s="2"/>
      <c r="C229" s="1"/>
      <c r="D229" s="1"/>
      <c r="E229" s="1"/>
      <c r="F229" s="1"/>
      <c r="G229" s="1"/>
      <c r="H229" s="1"/>
      <c r="I229" s="1"/>
      <c r="J229" s="1"/>
      <c r="K229" s="1"/>
      <c r="L229" s="10">
        <v>3711</v>
      </c>
      <c r="M229" s="10" t="s">
        <v>1127</v>
      </c>
      <c r="N229" s="10" t="s">
        <v>881</v>
      </c>
      <c r="O229" s="1"/>
      <c r="P229" s="1"/>
      <c r="Q229" s="1"/>
      <c r="R229" s="1"/>
      <c r="S229" s="36" t="s">
        <v>587</v>
      </c>
      <c r="T229" s="36" t="s">
        <v>152</v>
      </c>
      <c r="U229" s="36" t="s">
        <v>588</v>
      </c>
      <c r="V229" s="36"/>
      <c r="W229" s="36"/>
    </row>
    <row r="230" spans="1:23" ht="16.5">
      <c r="A230" s="12"/>
      <c r="B230" s="2"/>
      <c r="C230" s="1"/>
      <c r="D230" s="1"/>
      <c r="E230" s="1"/>
      <c r="F230" s="1"/>
      <c r="G230" s="1"/>
      <c r="H230" s="1"/>
      <c r="I230" s="1"/>
      <c r="J230" s="1"/>
      <c r="K230" s="1"/>
      <c r="L230" s="10">
        <v>3712</v>
      </c>
      <c r="M230" s="10" t="s">
        <v>1128</v>
      </c>
      <c r="N230" s="10" t="s">
        <v>881</v>
      </c>
      <c r="O230" s="1"/>
      <c r="P230" s="1"/>
      <c r="Q230" s="1"/>
      <c r="R230" s="1"/>
      <c r="S230" s="36" t="s">
        <v>589</v>
      </c>
      <c r="T230" s="36" t="s">
        <v>152</v>
      </c>
      <c r="U230" s="36" t="s">
        <v>590</v>
      </c>
      <c r="V230" s="36"/>
      <c r="W230" s="36"/>
    </row>
    <row r="231" spans="1:23" ht="16.5">
      <c r="A231" s="12"/>
      <c r="B231" s="2"/>
      <c r="C231" s="1"/>
      <c r="D231" s="1"/>
      <c r="E231" s="1"/>
      <c r="F231" s="1"/>
      <c r="G231" s="1"/>
      <c r="H231" s="1"/>
      <c r="I231" s="1"/>
      <c r="J231" s="1"/>
      <c r="K231" s="1"/>
      <c r="L231" s="10">
        <v>3811</v>
      </c>
      <c r="M231" s="10" t="s">
        <v>1129</v>
      </c>
      <c r="N231" s="10" t="s">
        <v>881</v>
      </c>
      <c r="O231" s="1"/>
      <c r="P231" s="1"/>
      <c r="Q231" s="1"/>
      <c r="R231" s="1"/>
      <c r="S231" s="36" t="s">
        <v>591</v>
      </c>
      <c r="T231" s="36" t="s">
        <v>152</v>
      </c>
      <c r="U231" s="36" t="s">
        <v>592</v>
      </c>
      <c r="V231" s="36"/>
      <c r="W231" s="36"/>
    </row>
    <row r="232" spans="1:23" ht="16.5">
      <c r="A232" s="12"/>
      <c r="B232" s="2"/>
      <c r="C232" s="1"/>
      <c r="D232" s="1"/>
      <c r="E232" s="1"/>
      <c r="F232" s="1"/>
      <c r="G232" s="1"/>
      <c r="H232" s="1"/>
      <c r="I232" s="1"/>
      <c r="J232" s="1"/>
      <c r="K232" s="1"/>
      <c r="L232" s="10">
        <v>8558</v>
      </c>
      <c r="M232" s="10" t="s">
        <v>1130</v>
      </c>
      <c r="N232" s="10" t="s">
        <v>881</v>
      </c>
      <c r="O232" s="1"/>
      <c r="P232" s="1"/>
      <c r="Q232" s="1"/>
      <c r="R232" s="1"/>
      <c r="S232" s="36" t="s">
        <v>593</v>
      </c>
      <c r="T232" s="36" t="s">
        <v>152</v>
      </c>
      <c r="U232" s="36" t="s">
        <v>594</v>
      </c>
      <c r="V232" s="36"/>
      <c r="W232" s="36"/>
    </row>
    <row r="233" spans="1:23" ht="16.5">
      <c r="A233" s="12"/>
      <c r="B233" s="2"/>
      <c r="C233" s="1"/>
      <c r="D233" s="1"/>
      <c r="E233" s="1"/>
      <c r="F233" s="1"/>
      <c r="G233" s="1"/>
      <c r="H233" s="1"/>
      <c r="I233" s="1"/>
      <c r="J233" s="1"/>
      <c r="K233" s="1"/>
      <c r="L233" s="10">
        <v>8559</v>
      </c>
      <c r="M233" s="10" t="s">
        <v>1131</v>
      </c>
      <c r="N233" s="10" t="s">
        <v>881</v>
      </c>
      <c r="O233" s="1"/>
      <c r="P233" s="1"/>
      <c r="Q233" s="1"/>
      <c r="R233" s="1"/>
      <c r="S233" s="36" t="s">
        <v>595</v>
      </c>
      <c r="T233" s="36" t="s">
        <v>152</v>
      </c>
      <c r="U233" s="36" t="s">
        <v>596</v>
      </c>
      <c r="V233" s="36"/>
      <c r="W233" s="36"/>
    </row>
    <row r="234" spans="1:23" ht="16.5">
      <c r="A234" s="12"/>
      <c r="B234" s="2"/>
      <c r="C234" s="1"/>
      <c r="D234" s="1"/>
      <c r="E234" s="1"/>
      <c r="F234" s="1"/>
      <c r="G234" s="1"/>
      <c r="H234" s="1"/>
      <c r="I234" s="1"/>
      <c r="J234" s="1"/>
      <c r="K234" s="1"/>
      <c r="L234" s="10">
        <v>8561</v>
      </c>
      <c r="M234" s="10" t="s">
        <v>1132</v>
      </c>
      <c r="N234" s="10" t="s">
        <v>83</v>
      </c>
      <c r="O234" s="1"/>
      <c r="P234" s="1"/>
      <c r="Q234" s="1"/>
      <c r="R234" s="1"/>
      <c r="S234" s="36" t="s">
        <v>597</v>
      </c>
      <c r="T234" s="36" t="s">
        <v>152</v>
      </c>
      <c r="U234" s="36" t="s">
        <v>598</v>
      </c>
      <c r="V234" s="36"/>
      <c r="W234" s="36"/>
    </row>
    <row r="235" spans="1:23" ht="16.5">
      <c r="A235" s="12"/>
      <c r="B235" s="2"/>
      <c r="C235" s="1"/>
      <c r="D235" s="1"/>
      <c r="E235" s="1"/>
      <c r="F235" s="1"/>
      <c r="G235" s="1"/>
      <c r="H235" s="1"/>
      <c r="I235" s="1"/>
      <c r="J235" s="1"/>
      <c r="K235" s="1"/>
      <c r="L235" s="10">
        <v>8560</v>
      </c>
      <c r="M235" s="10" t="s">
        <v>1133</v>
      </c>
      <c r="N235" s="10" t="s">
        <v>83</v>
      </c>
      <c r="O235" s="1"/>
      <c r="P235" s="1"/>
      <c r="Q235" s="1"/>
      <c r="R235" s="1"/>
      <c r="S235" s="36" t="s">
        <v>599</v>
      </c>
      <c r="T235" s="36" t="s">
        <v>152</v>
      </c>
      <c r="U235" s="36" t="s">
        <v>600</v>
      </c>
      <c r="V235" s="36"/>
      <c r="W235" s="36"/>
    </row>
    <row r="236" spans="1:23" ht="16.5">
      <c r="A236" s="12"/>
      <c r="B236" s="2"/>
      <c r="C236" s="1"/>
      <c r="D236" s="1"/>
      <c r="E236" s="1"/>
      <c r="F236" s="1"/>
      <c r="G236" s="1"/>
      <c r="H236" s="1"/>
      <c r="I236" s="1"/>
      <c r="J236" s="1"/>
      <c r="K236" s="1"/>
      <c r="L236" s="10">
        <v>1373</v>
      </c>
      <c r="M236" s="10" t="s">
        <v>1134</v>
      </c>
      <c r="N236" s="10" t="s">
        <v>83</v>
      </c>
      <c r="O236" s="1"/>
      <c r="P236" s="1"/>
      <c r="Q236" s="1"/>
      <c r="R236" s="1"/>
      <c r="S236" s="36" t="s">
        <v>601</v>
      </c>
      <c r="T236" s="36" t="s">
        <v>152</v>
      </c>
      <c r="U236" s="36" t="s">
        <v>602</v>
      </c>
      <c r="V236" s="36"/>
      <c r="W236" s="36"/>
    </row>
    <row r="237" spans="1:23" ht="16.5">
      <c r="A237" s="12"/>
      <c r="B237" s="2"/>
      <c r="C237" s="1"/>
      <c r="D237" s="1"/>
      <c r="E237" s="1"/>
      <c r="F237" s="1"/>
      <c r="G237" s="1"/>
      <c r="H237" s="1"/>
      <c r="I237" s="1"/>
      <c r="J237" s="1"/>
      <c r="K237" s="1"/>
      <c r="L237" s="10">
        <v>6363</v>
      </c>
      <c r="M237" s="10" t="s">
        <v>1135</v>
      </c>
      <c r="N237" s="10" t="s">
        <v>881</v>
      </c>
      <c r="O237" s="1"/>
      <c r="P237" s="1"/>
      <c r="Q237" s="1"/>
      <c r="R237" s="1"/>
      <c r="S237" s="36" t="s">
        <v>603</v>
      </c>
      <c r="T237" s="36" t="s">
        <v>152</v>
      </c>
      <c r="U237" s="36" t="s">
        <v>604</v>
      </c>
      <c r="V237" s="36"/>
      <c r="W237" s="36"/>
    </row>
    <row r="238" spans="1:23" ht="16.5">
      <c r="A238" s="12"/>
      <c r="B238" s="2"/>
      <c r="C238" s="1"/>
      <c r="D238" s="1"/>
      <c r="E238" s="1"/>
      <c r="F238" s="1"/>
      <c r="G238" s="1"/>
      <c r="H238" s="1"/>
      <c r="I238" s="1"/>
      <c r="J238" s="1"/>
      <c r="K238" s="1"/>
      <c r="L238" s="10">
        <v>6364</v>
      </c>
      <c r="M238" s="10" t="s">
        <v>1136</v>
      </c>
      <c r="N238" s="10" t="s">
        <v>881</v>
      </c>
      <c r="O238" s="1"/>
      <c r="P238" s="1"/>
      <c r="Q238" s="1"/>
      <c r="R238" s="1"/>
      <c r="S238" s="36" t="s">
        <v>104</v>
      </c>
      <c r="T238" s="36" t="s">
        <v>152</v>
      </c>
      <c r="U238" s="36" t="s">
        <v>605</v>
      </c>
      <c r="V238" s="36"/>
      <c r="W238" s="36"/>
    </row>
    <row r="239" spans="1:23" ht="16.5">
      <c r="A239" s="12"/>
      <c r="B239" s="2"/>
      <c r="C239" s="1"/>
      <c r="D239" s="1"/>
      <c r="E239" s="1"/>
      <c r="F239" s="1"/>
      <c r="G239" s="1"/>
      <c r="H239" s="1"/>
      <c r="I239" s="1"/>
      <c r="J239" s="1"/>
      <c r="K239" s="1"/>
      <c r="L239" s="10">
        <v>8205</v>
      </c>
      <c r="M239" s="10" t="s">
        <v>1137</v>
      </c>
      <c r="N239" s="10" t="s">
        <v>83</v>
      </c>
      <c r="O239" s="1"/>
      <c r="P239" s="1"/>
      <c r="Q239" s="1"/>
      <c r="R239" s="1"/>
      <c r="S239" s="36" t="s">
        <v>109</v>
      </c>
      <c r="T239" s="36" t="s">
        <v>152</v>
      </c>
      <c r="U239" s="36" t="s">
        <v>606</v>
      </c>
      <c r="V239" s="36"/>
      <c r="W239" s="36"/>
    </row>
    <row r="240" spans="1:23" ht="16.5">
      <c r="A240" s="12"/>
      <c r="B240" s="2"/>
      <c r="C240" s="1"/>
      <c r="D240" s="1"/>
      <c r="E240" s="1"/>
      <c r="F240" s="1"/>
      <c r="G240" s="1"/>
      <c r="H240" s="1"/>
      <c r="I240" s="1"/>
      <c r="J240" s="1"/>
      <c r="K240" s="1"/>
      <c r="L240" s="10">
        <v>5226</v>
      </c>
      <c r="M240" s="10" t="s">
        <v>1138</v>
      </c>
      <c r="N240" s="10" t="s">
        <v>884</v>
      </c>
      <c r="O240" s="1"/>
      <c r="P240" s="1"/>
      <c r="Q240" s="1"/>
      <c r="R240" s="1"/>
      <c r="S240" s="36" t="s">
        <v>113</v>
      </c>
      <c r="T240" s="36" t="s">
        <v>152</v>
      </c>
      <c r="U240" s="36" t="s">
        <v>607</v>
      </c>
      <c r="V240" s="36"/>
      <c r="W240" s="36"/>
    </row>
    <row r="241" spans="1:23" ht="16.5">
      <c r="A241" s="12"/>
      <c r="B241" s="2"/>
      <c r="C241" s="1"/>
      <c r="D241" s="1"/>
      <c r="E241" s="1"/>
      <c r="F241" s="1"/>
      <c r="G241" s="1"/>
      <c r="H241" s="1"/>
      <c r="I241" s="1"/>
      <c r="J241" s="1"/>
      <c r="K241" s="1"/>
      <c r="L241" s="10">
        <v>5225</v>
      </c>
      <c r="M241" s="10" t="s">
        <v>1139</v>
      </c>
      <c r="N241" s="10" t="s">
        <v>884</v>
      </c>
      <c r="O241" s="1"/>
      <c r="P241" s="1"/>
      <c r="Q241" s="1"/>
      <c r="R241" s="1"/>
      <c r="S241" s="36" t="s">
        <v>116</v>
      </c>
      <c r="T241" s="36" t="s">
        <v>152</v>
      </c>
      <c r="U241" s="36" t="s">
        <v>608</v>
      </c>
      <c r="V241" s="36"/>
      <c r="W241" s="36"/>
    </row>
    <row r="242" spans="1:23" ht="16.5">
      <c r="A242" s="12"/>
      <c r="B242" s="2"/>
      <c r="C242" s="1"/>
      <c r="D242" s="1"/>
      <c r="E242" s="1"/>
      <c r="F242" s="1"/>
      <c r="G242" s="1"/>
      <c r="H242" s="1"/>
      <c r="I242" s="1"/>
      <c r="J242" s="1"/>
      <c r="K242" s="1"/>
      <c r="L242" s="10">
        <v>5224</v>
      </c>
      <c r="M242" s="10" t="s">
        <v>1140</v>
      </c>
      <c r="N242" s="10" t="s">
        <v>884</v>
      </c>
      <c r="O242" s="1"/>
      <c r="P242" s="1"/>
      <c r="Q242" s="1"/>
      <c r="R242" s="1"/>
      <c r="S242" s="36" t="s">
        <v>609</v>
      </c>
      <c r="T242" s="36" t="s">
        <v>152</v>
      </c>
      <c r="U242" s="36" t="s">
        <v>610</v>
      </c>
      <c r="V242" s="36"/>
      <c r="W242" s="36"/>
    </row>
    <row r="243" spans="1:23" ht="16.5">
      <c r="A243" s="12"/>
      <c r="B243" s="2"/>
      <c r="C243" s="1"/>
      <c r="D243" s="1"/>
      <c r="E243" s="1"/>
      <c r="F243" s="1"/>
      <c r="G243" s="1"/>
      <c r="H243" s="1"/>
      <c r="I243" s="1"/>
      <c r="J243" s="1"/>
      <c r="K243" s="1"/>
      <c r="L243" s="10">
        <v>5223</v>
      </c>
      <c r="M243" s="10" t="s">
        <v>1141</v>
      </c>
      <c r="N243" s="10" t="s">
        <v>83</v>
      </c>
      <c r="O243" s="1"/>
      <c r="P243" s="1"/>
      <c r="Q243" s="1"/>
      <c r="R243" s="1"/>
      <c r="S243" s="36" t="s">
        <v>611</v>
      </c>
      <c r="T243" s="36" t="s">
        <v>152</v>
      </c>
      <c r="U243" s="36" t="s">
        <v>612</v>
      </c>
      <c r="V243" s="36"/>
      <c r="W243" s="36"/>
    </row>
    <row r="244" spans="1:23" ht="16.5">
      <c r="A244" s="12"/>
      <c r="B244" s="2"/>
      <c r="C244" s="1"/>
      <c r="D244" s="1"/>
      <c r="E244" s="1"/>
      <c r="F244" s="1"/>
      <c r="G244" s="1"/>
      <c r="H244" s="1"/>
      <c r="I244" s="1"/>
      <c r="J244" s="1"/>
      <c r="K244" s="1"/>
      <c r="L244" s="10">
        <v>5213</v>
      </c>
      <c r="M244" s="10" t="s">
        <v>1142</v>
      </c>
      <c r="N244" s="10" t="s">
        <v>83</v>
      </c>
      <c r="O244" s="1"/>
      <c r="P244" s="1"/>
      <c r="Q244" s="1"/>
      <c r="R244" s="1"/>
      <c r="S244" s="36" t="s">
        <v>613</v>
      </c>
      <c r="T244" s="36" t="s">
        <v>152</v>
      </c>
      <c r="U244" s="36" t="s">
        <v>614</v>
      </c>
      <c r="V244" s="36"/>
      <c r="W244" s="36"/>
    </row>
    <row r="245" spans="1:23" ht="16.5">
      <c r="A245" s="12"/>
      <c r="B245" s="2"/>
      <c r="C245" s="1"/>
      <c r="D245" s="1"/>
      <c r="E245" s="1"/>
      <c r="F245" s="1"/>
      <c r="G245" s="1"/>
      <c r="H245" s="1"/>
      <c r="I245" s="1"/>
      <c r="J245" s="1"/>
      <c r="K245" s="1"/>
      <c r="L245" s="10">
        <v>8203</v>
      </c>
      <c r="M245" s="10" t="s">
        <v>1143</v>
      </c>
      <c r="N245" s="10" t="s">
        <v>881</v>
      </c>
      <c r="O245" s="1"/>
      <c r="P245" s="1"/>
      <c r="Q245" s="1"/>
      <c r="R245" s="1"/>
      <c r="S245" s="36" t="s">
        <v>615</v>
      </c>
      <c r="T245" s="36" t="s">
        <v>152</v>
      </c>
      <c r="U245" s="36" t="s">
        <v>616</v>
      </c>
      <c r="V245" s="36"/>
      <c r="W245" s="36"/>
    </row>
    <row r="246" spans="1:23" ht="16.5">
      <c r="A246" s="12"/>
      <c r="B246" s="2"/>
      <c r="C246" s="1"/>
      <c r="D246" s="1"/>
      <c r="E246" s="1"/>
      <c r="F246" s="1"/>
      <c r="G246" s="1"/>
      <c r="H246" s="1"/>
      <c r="I246" s="1"/>
      <c r="J246" s="1"/>
      <c r="K246" s="1"/>
      <c r="L246" s="10">
        <v>5117</v>
      </c>
      <c r="M246" s="10" t="s">
        <v>1144</v>
      </c>
      <c r="N246" s="10" t="s">
        <v>83</v>
      </c>
      <c r="O246" s="1"/>
      <c r="P246" s="1"/>
      <c r="Q246" s="1"/>
      <c r="R246" s="1"/>
      <c r="S246" s="36" t="s">
        <v>617</v>
      </c>
      <c r="T246" s="36" t="s">
        <v>152</v>
      </c>
      <c r="U246" s="36" t="s">
        <v>618</v>
      </c>
      <c r="V246" s="36"/>
      <c r="W246" s="36"/>
    </row>
    <row r="247" spans="1:23" ht="16.5">
      <c r="A247" s="12"/>
      <c r="B247" s="2"/>
      <c r="C247" s="1"/>
      <c r="D247" s="1"/>
      <c r="E247" s="1"/>
      <c r="F247" s="1"/>
      <c r="G247" s="1"/>
      <c r="H247" s="1"/>
      <c r="I247" s="1"/>
      <c r="J247" s="1"/>
      <c r="K247" s="1"/>
      <c r="L247" s="10">
        <v>5118</v>
      </c>
      <c r="M247" s="10" t="s">
        <v>1145</v>
      </c>
      <c r="N247" s="10" t="s">
        <v>83</v>
      </c>
      <c r="O247" s="1"/>
      <c r="P247" s="1"/>
      <c r="Q247" s="1"/>
      <c r="R247" s="1"/>
      <c r="S247" s="36" t="s">
        <v>619</v>
      </c>
      <c r="T247" s="36" t="s">
        <v>152</v>
      </c>
      <c r="U247" s="36" t="s">
        <v>620</v>
      </c>
      <c r="V247" s="36"/>
      <c r="W247" s="36"/>
    </row>
    <row r="248" spans="1:23" ht="16.5">
      <c r="A248" s="12"/>
      <c r="B248" s="2"/>
      <c r="C248" s="1"/>
      <c r="D248" s="1"/>
      <c r="E248" s="1"/>
      <c r="F248" s="1"/>
      <c r="G248" s="1"/>
      <c r="H248" s="1"/>
      <c r="I248" s="1"/>
      <c r="J248" s="1"/>
      <c r="K248" s="1"/>
      <c r="L248" s="10">
        <v>8206</v>
      </c>
      <c r="M248" s="10" t="s">
        <v>1146</v>
      </c>
      <c r="N248" s="10" t="s">
        <v>882</v>
      </c>
      <c r="O248" s="1"/>
      <c r="P248" s="1"/>
      <c r="Q248" s="1"/>
      <c r="R248" s="1"/>
      <c r="S248" s="36" t="s">
        <v>621</v>
      </c>
      <c r="T248" s="36" t="s">
        <v>152</v>
      </c>
      <c r="U248" s="36" t="s">
        <v>622</v>
      </c>
      <c r="V248" s="36"/>
      <c r="W248" s="36"/>
    </row>
    <row r="249" spans="1:23" ht="16.5">
      <c r="A249" s="12"/>
      <c r="B249" s="2"/>
      <c r="C249" s="1"/>
      <c r="D249" s="1"/>
      <c r="E249" s="1"/>
      <c r="F249" s="1"/>
      <c r="G249" s="1"/>
      <c r="H249" s="1"/>
      <c r="I249" s="1"/>
      <c r="J249" s="1"/>
      <c r="K249" s="1"/>
      <c r="L249" s="10">
        <v>3327</v>
      </c>
      <c r="M249" s="10" t="s">
        <v>1147</v>
      </c>
      <c r="N249" s="10" t="s">
        <v>883</v>
      </c>
      <c r="O249" s="1"/>
      <c r="P249" s="1"/>
      <c r="Q249" s="1"/>
      <c r="R249" s="1"/>
      <c r="S249" s="36" t="s">
        <v>623</v>
      </c>
      <c r="T249" s="36" t="s">
        <v>152</v>
      </c>
      <c r="U249" s="36" t="s">
        <v>624</v>
      </c>
      <c r="V249" s="36"/>
      <c r="W249" s="36"/>
    </row>
    <row r="250" spans="1:23" ht="16.5">
      <c r="A250" s="12"/>
      <c r="B250" s="2"/>
      <c r="C250" s="1"/>
      <c r="D250" s="1"/>
      <c r="E250" s="1"/>
      <c r="F250" s="1"/>
      <c r="G250" s="1"/>
      <c r="H250" s="1"/>
      <c r="I250" s="1"/>
      <c r="J250" s="1"/>
      <c r="K250" s="1"/>
      <c r="L250" s="10">
        <v>3330</v>
      </c>
      <c r="M250" s="10" t="s">
        <v>1148</v>
      </c>
      <c r="N250" s="10" t="s">
        <v>883</v>
      </c>
      <c r="O250" s="1"/>
      <c r="P250" s="1"/>
      <c r="Q250" s="1"/>
      <c r="R250" s="1"/>
      <c r="S250" s="36" t="s">
        <v>625</v>
      </c>
      <c r="T250" s="36" t="s">
        <v>152</v>
      </c>
      <c r="U250" s="36" t="s">
        <v>626</v>
      </c>
      <c r="V250" s="36"/>
      <c r="W250" s="36"/>
    </row>
    <row r="251" spans="1:23" ht="16.5">
      <c r="A251" s="12"/>
      <c r="B251" s="2"/>
      <c r="C251" s="1"/>
      <c r="D251" s="1"/>
      <c r="E251" s="1"/>
      <c r="F251" s="1"/>
      <c r="G251" s="1"/>
      <c r="H251" s="1"/>
      <c r="I251" s="1"/>
      <c r="J251" s="1"/>
      <c r="K251" s="1"/>
      <c r="L251" s="10">
        <v>3311</v>
      </c>
      <c r="M251" s="10" t="s">
        <v>1149</v>
      </c>
      <c r="N251" s="10" t="s">
        <v>884</v>
      </c>
      <c r="O251" s="1"/>
      <c r="P251" s="1"/>
      <c r="Q251" s="1"/>
      <c r="R251" s="1"/>
      <c r="S251" s="36" t="s">
        <v>627</v>
      </c>
      <c r="T251" s="36" t="s">
        <v>152</v>
      </c>
      <c r="U251" s="36" t="s">
        <v>628</v>
      </c>
      <c r="V251" s="36"/>
      <c r="W251" s="36"/>
    </row>
    <row r="252" spans="1:23" ht="16.5">
      <c r="A252" s="12"/>
      <c r="B252" s="2"/>
      <c r="C252" s="1"/>
      <c r="D252" s="1"/>
      <c r="E252" s="1"/>
      <c r="F252" s="1"/>
      <c r="G252" s="1"/>
      <c r="H252" s="1"/>
      <c r="I252" s="1"/>
      <c r="J252" s="1"/>
      <c r="K252" s="1"/>
      <c r="L252" s="10">
        <v>3312</v>
      </c>
      <c r="M252" s="10" t="s">
        <v>1150</v>
      </c>
      <c r="N252" s="10" t="s">
        <v>884</v>
      </c>
      <c r="O252" s="1"/>
      <c r="P252" s="1"/>
      <c r="Q252" s="1"/>
      <c r="R252" s="1"/>
      <c r="S252" s="36" t="s">
        <v>95</v>
      </c>
      <c r="T252" s="36" t="s">
        <v>177</v>
      </c>
      <c r="U252" s="36" t="s">
        <v>629</v>
      </c>
      <c r="V252" s="36"/>
      <c r="W252" s="36"/>
    </row>
    <row r="253" spans="1:23" ht="16.5">
      <c r="A253" s="12"/>
      <c r="B253" s="2"/>
      <c r="C253" s="1"/>
      <c r="D253" s="1"/>
      <c r="E253" s="1"/>
      <c r="F253" s="1"/>
      <c r="G253" s="1"/>
      <c r="H253" s="1"/>
      <c r="I253" s="1"/>
      <c r="J253" s="1"/>
      <c r="K253" s="1"/>
      <c r="L253" s="10">
        <v>6330</v>
      </c>
      <c r="M253" s="10" t="s">
        <v>1151</v>
      </c>
      <c r="N253" s="10" t="s">
        <v>881</v>
      </c>
      <c r="O253" s="1"/>
      <c r="P253" s="1"/>
      <c r="Q253" s="1"/>
      <c r="R253" s="1"/>
      <c r="S253" s="36" t="s">
        <v>630</v>
      </c>
      <c r="T253" s="36" t="s">
        <v>152</v>
      </c>
      <c r="U253" s="36" t="s">
        <v>631</v>
      </c>
      <c r="V253" s="36"/>
      <c r="W253" s="36"/>
    </row>
    <row r="254" spans="1:23" ht="16.5">
      <c r="A254" s="12"/>
      <c r="B254" s="2"/>
      <c r="C254" s="1"/>
      <c r="D254" s="1"/>
      <c r="E254" s="1"/>
      <c r="F254" s="1"/>
      <c r="G254" s="1"/>
      <c r="H254" s="1"/>
      <c r="I254" s="1"/>
      <c r="J254" s="1"/>
      <c r="K254" s="1"/>
      <c r="L254" s="10">
        <v>6340</v>
      </c>
      <c r="M254" s="10" t="s">
        <v>1152</v>
      </c>
      <c r="N254" s="10" t="s">
        <v>881</v>
      </c>
      <c r="O254" s="1"/>
      <c r="P254" s="1"/>
      <c r="Q254" s="1"/>
      <c r="R254" s="1"/>
      <c r="S254" s="36" t="s">
        <v>632</v>
      </c>
      <c r="T254" s="36" t="s">
        <v>152</v>
      </c>
      <c r="U254" s="36" t="s">
        <v>633</v>
      </c>
      <c r="V254" s="36"/>
      <c r="W254" s="36"/>
    </row>
    <row r="255" spans="1:23" ht="16.5">
      <c r="A255" s="12"/>
      <c r="B255" s="2"/>
      <c r="C255" s="1"/>
      <c r="D255" s="1"/>
      <c r="E255" s="1"/>
      <c r="F255" s="1"/>
      <c r="G255" s="1"/>
      <c r="H255" s="1"/>
      <c r="I255" s="1"/>
      <c r="J255" s="1"/>
      <c r="K255" s="1"/>
      <c r="L255" s="10">
        <v>6332</v>
      </c>
      <c r="M255" s="10" t="s">
        <v>1153</v>
      </c>
      <c r="N255" s="10" t="s">
        <v>881</v>
      </c>
      <c r="O255" s="1"/>
      <c r="P255" s="1"/>
      <c r="Q255" s="1"/>
      <c r="R255" s="1"/>
      <c r="S255" s="36" t="s">
        <v>634</v>
      </c>
      <c r="T255" s="36" t="s">
        <v>152</v>
      </c>
      <c r="U255" s="36" t="s">
        <v>635</v>
      </c>
      <c r="V255" s="36"/>
      <c r="W255" s="36"/>
    </row>
    <row r="256" spans="1:23" ht="16.5">
      <c r="A256" s="12"/>
      <c r="B256" s="2"/>
      <c r="C256" s="1"/>
      <c r="D256" s="1"/>
      <c r="E256" s="1"/>
      <c r="F256" s="1"/>
      <c r="G256" s="1"/>
      <c r="H256" s="1"/>
      <c r="I256" s="1"/>
      <c r="J256" s="1"/>
      <c r="K256" s="1"/>
      <c r="L256" s="10">
        <v>6333</v>
      </c>
      <c r="M256" s="10" t="s">
        <v>1154</v>
      </c>
      <c r="N256" s="10" t="s">
        <v>881</v>
      </c>
      <c r="O256" s="1"/>
      <c r="P256" s="1"/>
      <c r="Q256" s="1"/>
      <c r="R256" s="1"/>
      <c r="S256" s="36" t="s">
        <v>636</v>
      </c>
      <c r="T256" s="36" t="s">
        <v>152</v>
      </c>
      <c r="U256" s="36" t="s">
        <v>637</v>
      </c>
      <c r="V256" s="36"/>
      <c r="W256" s="36"/>
    </row>
    <row r="257" spans="1:23" ht="16.5">
      <c r="A257" s="12"/>
      <c r="B257" s="2"/>
      <c r="C257" s="1"/>
      <c r="D257" s="1"/>
      <c r="E257" s="1"/>
      <c r="F257" s="1"/>
      <c r="G257" s="1"/>
      <c r="H257" s="1"/>
      <c r="I257" s="1"/>
      <c r="J257" s="1"/>
      <c r="K257" s="1"/>
      <c r="L257" s="10">
        <v>1120</v>
      </c>
      <c r="M257" s="10" t="s">
        <v>1155</v>
      </c>
      <c r="N257" s="10" t="s">
        <v>881</v>
      </c>
      <c r="O257" s="1"/>
      <c r="P257" s="1"/>
      <c r="Q257" s="1"/>
      <c r="R257" s="1"/>
      <c r="S257" s="36" t="s">
        <v>638</v>
      </c>
      <c r="T257" s="36" t="s">
        <v>152</v>
      </c>
      <c r="U257" s="36" t="s">
        <v>639</v>
      </c>
      <c r="V257" s="36"/>
      <c r="W257" s="36"/>
    </row>
    <row r="258" spans="1:23" ht="16.5">
      <c r="A258" s="12"/>
      <c r="B258" s="2"/>
      <c r="C258" s="1"/>
      <c r="D258" s="1"/>
      <c r="E258" s="1"/>
      <c r="F258" s="1"/>
      <c r="G258" s="1"/>
      <c r="H258" s="1"/>
      <c r="I258" s="1"/>
      <c r="J258" s="1"/>
      <c r="K258" s="1"/>
      <c r="L258" s="10">
        <v>1631</v>
      </c>
      <c r="M258" s="10" t="s">
        <v>1156</v>
      </c>
      <c r="N258" s="10" t="s">
        <v>882</v>
      </c>
      <c r="O258" s="1"/>
      <c r="P258" s="1"/>
      <c r="Q258" s="1"/>
      <c r="R258" s="1"/>
      <c r="S258" s="36" t="s">
        <v>640</v>
      </c>
      <c r="T258" s="36" t="s">
        <v>152</v>
      </c>
      <c r="U258" s="36" t="s">
        <v>641</v>
      </c>
      <c r="V258" s="36"/>
      <c r="W258" s="36"/>
    </row>
    <row r="259" spans="1:23" ht="16.5">
      <c r="A259" s="12"/>
      <c r="B259" s="2"/>
      <c r="C259" s="1"/>
      <c r="D259" s="1"/>
      <c r="E259" s="1"/>
      <c r="F259" s="1"/>
      <c r="G259" s="1"/>
      <c r="H259" s="1"/>
      <c r="I259" s="1"/>
      <c r="J259" s="1"/>
      <c r="K259" s="1"/>
      <c r="L259" s="10">
        <v>1636</v>
      </c>
      <c r="M259" s="10" t="s">
        <v>1157</v>
      </c>
      <c r="N259" s="10" t="s">
        <v>882</v>
      </c>
      <c r="O259" s="1"/>
      <c r="P259" s="1"/>
      <c r="Q259" s="1"/>
      <c r="R259" s="1"/>
      <c r="S259" s="36" t="s">
        <v>642</v>
      </c>
      <c r="T259" s="36" t="s">
        <v>152</v>
      </c>
      <c r="U259" s="36" t="s">
        <v>643</v>
      </c>
      <c r="V259" s="36"/>
      <c r="W259" s="36"/>
    </row>
    <row r="260" spans="1:23" ht="16.5">
      <c r="A260" s="12"/>
      <c r="B260" s="2"/>
      <c r="C260" s="1"/>
      <c r="D260" s="1"/>
      <c r="E260" s="1"/>
      <c r="F260" s="1"/>
      <c r="G260" s="1"/>
      <c r="H260" s="1"/>
      <c r="I260" s="1"/>
      <c r="J260" s="1"/>
      <c r="K260" s="1"/>
      <c r="L260" s="10">
        <v>1637</v>
      </c>
      <c r="M260" s="10" t="s">
        <v>1158</v>
      </c>
      <c r="N260" s="10" t="s">
        <v>882</v>
      </c>
      <c r="O260" s="1"/>
      <c r="P260" s="1"/>
      <c r="Q260" s="1"/>
      <c r="R260" s="1"/>
      <c r="S260" s="36" t="s">
        <v>644</v>
      </c>
      <c r="T260" s="36" t="s">
        <v>152</v>
      </c>
      <c r="U260" s="36" t="s">
        <v>645</v>
      </c>
      <c r="V260" s="36"/>
      <c r="W260" s="36"/>
    </row>
    <row r="261" spans="1:23" ht="16.5">
      <c r="A261" s="12"/>
      <c r="B261" s="2"/>
      <c r="C261" s="1"/>
      <c r="D261" s="1"/>
      <c r="E261" s="1"/>
      <c r="F261" s="1"/>
      <c r="G261" s="1"/>
      <c r="H261" s="1"/>
      <c r="I261" s="1"/>
      <c r="J261" s="1"/>
      <c r="K261" s="1"/>
      <c r="L261" s="10">
        <v>1162</v>
      </c>
      <c r="M261" s="10" t="s">
        <v>1159</v>
      </c>
      <c r="N261" s="10" t="s">
        <v>882</v>
      </c>
      <c r="O261" s="1"/>
      <c r="P261" s="1"/>
      <c r="Q261" s="1"/>
      <c r="R261" s="1"/>
      <c r="S261" s="36" t="s">
        <v>646</v>
      </c>
      <c r="T261" s="36" t="s">
        <v>152</v>
      </c>
      <c r="U261" s="36" t="s">
        <v>647</v>
      </c>
      <c r="V261" s="36"/>
      <c r="W261" s="36"/>
    </row>
    <row r="262" spans="1:23" ht="16.5">
      <c r="A262" s="12"/>
      <c r="B262" s="2"/>
      <c r="C262" s="1"/>
      <c r="D262" s="1"/>
      <c r="E262" s="1"/>
      <c r="F262" s="1"/>
      <c r="G262" s="1"/>
      <c r="H262" s="1"/>
      <c r="I262" s="1"/>
      <c r="J262" s="1"/>
      <c r="K262" s="1"/>
      <c r="L262" s="10">
        <v>8021</v>
      </c>
      <c r="M262" s="10" t="s">
        <v>1160</v>
      </c>
      <c r="N262" s="10" t="s">
        <v>882</v>
      </c>
      <c r="O262" s="1"/>
      <c r="P262" s="1"/>
      <c r="Q262" s="1"/>
      <c r="R262" s="1"/>
      <c r="S262" s="36" t="s">
        <v>648</v>
      </c>
      <c r="T262" s="36" t="s">
        <v>152</v>
      </c>
      <c r="U262" s="36" t="s">
        <v>649</v>
      </c>
      <c r="V262" s="36"/>
      <c r="W262" s="36"/>
    </row>
    <row r="263" spans="1:23" ht="16.5">
      <c r="A263" s="12"/>
      <c r="B263" s="2"/>
      <c r="C263" s="1"/>
      <c r="D263" s="1"/>
      <c r="E263" s="1"/>
      <c r="F263" s="1"/>
      <c r="G263" s="1"/>
      <c r="H263" s="1"/>
      <c r="I263" s="1"/>
      <c r="J263" s="1"/>
      <c r="K263" s="1"/>
      <c r="L263" s="10">
        <v>8024</v>
      </c>
      <c r="M263" s="10" t="s">
        <v>1161</v>
      </c>
      <c r="N263" s="10" t="s">
        <v>882</v>
      </c>
      <c r="O263" s="1"/>
      <c r="P263" s="1"/>
      <c r="Q263" s="1"/>
      <c r="R263" s="1"/>
      <c r="S263" s="36" t="s">
        <v>650</v>
      </c>
      <c r="T263" s="36" t="s">
        <v>152</v>
      </c>
      <c r="U263" s="36" t="s">
        <v>651</v>
      </c>
      <c r="V263" s="36"/>
      <c r="W263" s="36"/>
    </row>
    <row r="264" spans="1:23" ht="16.5">
      <c r="A264" s="12"/>
      <c r="B264" s="2"/>
      <c r="C264" s="1"/>
      <c r="D264" s="1"/>
      <c r="E264" s="1"/>
      <c r="F264" s="1"/>
      <c r="G264" s="1"/>
      <c r="H264" s="1"/>
      <c r="I264" s="1"/>
      <c r="J264" s="1"/>
      <c r="K264" s="1"/>
      <c r="L264" s="10">
        <v>6118</v>
      </c>
      <c r="M264" s="10" t="s">
        <v>1162</v>
      </c>
      <c r="N264" s="10" t="s">
        <v>884</v>
      </c>
      <c r="O264" s="1"/>
      <c r="P264" s="1"/>
      <c r="Q264" s="1"/>
      <c r="R264" s="1"/>
      <c r="S264" s="36" t="s">
        <v>652</v>
      </c>
      <c r="T264" s="36" t="s">
        <v>152</v>
      </c>
      <c r="U264" s="36" t="s">
        <v>653</v>
      </c>
      <c r="V264" s="36"/>
      <c r="W264" s="36"/>
    </row>
    <row r="265" spans="1:23" ht="16.5">
      <c r="A265" s="12"/>
      <c r="B265" s="2"/>
      <c r="C265" s="1"/>
      <c r="D265" s="1"/>
      <c r="E265" s="1"/>
      <c r="F265" s="1"/>
      <c r="G265" s="1"/>
      <c r="H265" s="1"/>
      <c r="I265" s="1"/>
      <c r="J265" s="1"/>
      <c r="K265" s="1"/>
      <c r="L265" s="10">
        <v>6119</v>
      </c>
      <c r="M265" s="10" t="s">
        <v>1163</v>
      </c>
      <c r="N265" s="10" t="s">
        <v>884</v>
      </c>
      <c r="O265" s="1"/>
      <c r="P265" s="1"/>
      <c r="Q265" s="1"/>
      <c r="R265" s="1"/>
      <c r="S265" s="36" t="s">
        <v>654</v>
      </c>
      <c r="T265" s="36" t="s">
        <v>152</v>
      </c>
      <c r="U265" s="36" t="s">
        <v>655</v>
      </c>
      <c r="V265" s="36"/>
      <c r="W265" s="36"/>
    </row>
    <row r="266" spans="1:23" ht="16.5">
      <c r="A266" s="12"/>
      <c r="B266" s="2"/>
      <c r="C266" s="1"/>
      <c r="D266" s="1"/>
      <c r="E266" s="1"/>
      <c r="F266" s="1"/>
      <c r="G266" s="1"/>
      <c r="H266" s="1"/>
      <c r="I266" s="1"/>
      <c r="J266" s="1"/>
      <c r="K266" s="1"/>
      <c r="L266" s="10">
        <v>3231</v>
      </c>
      <c r="M266" s="10" t="s">
        <v>1164</v>
      </c>
      <c r="N266" s="10" t="s">
        <v>881</v>
      </c>
      <c r="O266" s="1"/>
      <c r="P266" s="1"/>
      <c r="Q266" s="1"/>
      <c r="R266" s="1"/>
      <c r="S266" s="36" t="s">
        <v>656</v>
      </c>
      <c r="T266" s="36" t="s">
        <v>152</v>
      </c>
      <c r="U266" s="36" t="s">
        <v>655</v>
      </c>
      <c r="V266" s="36"/>
      <c r="W266" s="36"/>
    </row>
    <row r="267" spans="1:23" ht="16.5">
      <c r="A267" s="12"/>
      <c r="B267" s="2"/>
      <c r="C267" s="1"/>
      <c r="D267" s="1"/>
      <c r="E267" s="1"/>
      <c r="F267" s="1"/>
      <c r="G267" s="1"/>
      <c r="H267" s="1"/>
      <c r="I267" s="1"/>
      <c r="J267" s="1"/>
      <c r="K267" s="1"/>
      <c r="L267" s="10">
        <v>3232</v>
      </c>
      <c r="M267" s="10" t="s">
        <v>1165</v>
      </c>
      <c r="N267" s="10" t="s">
        <v>881</v>
      </c>
      <c r="O267" s="1"/>
      <c r="P267" s="1"/>
      <c r="Q267" s="1"/>
      <c r="R267" s="1"/>
      <c r="S267" s="36" t="s">
        <v>657</v>
      </c>
      <c r="T267" s="36" t="s">
        <v>152</v>
      </c>
      <c r="U267" s="36" t="s">
        <v>658</v>
      </c>
      <c r="V267" s="36"/>
      <c r="W267" s="36"/>
    </row>
    <row r="268" spans="1:23" ht="16.5">
      <c r="A268" s="12"/>
      <c r="B268" s="2"/>
      <c r="C268" s="1"/>
      <c r="D268" s="1"/>
      <c r="E268" s="1"/>
      <c r="F268" s="1"/>
      <c r="G268" s="1"/>
      <c r="H268" s="1"/>
      <c r="I268" s="1"/>
      <c r="J268" s="1"/>
      <c r="K268" s="1"/>
      <c r="L268" s="10">
        <v>3238</v>
      </c>
      <c r="M268" s="10" t="s">
        <v>1166</v>
      </c>
      <c r="N268" s="10" t="s">
        <v>884</v>
      </c>
      <c r="O268" s="1"/>
      <c r="P268" s="1"/>
      <c r="Q268" s="1"/>
      <c r="R268" s="1"/>
      <c r="S268" s="36" t="s">
        <v>659</v>
      </c>
      <c r="T268" s="36" t="s">
        <v>152</v>
      </c>
      <c r="U268" s="36" t="s">
        <v>660</v>
      </c>
      <c r="V268" s="36"/>
      <c r="W268" s="36"/>
    </row>
    <row r="269" spans="1:23" ht="16.5">
      <c r="A269" s="12"/>
      <c r="B269" s="2"/>
      <c r="C269" s="1"/>
      <c r="D269" s="1"/>
      <c r="E269" s="1"/>
      <c r="F269" s="1"/>
      <c r="G269" s="1"/>
      <c r="H269" s="1"/>
      <c r="I269" s="1"/>
      <c r="J269" s="1"/>
      <c r="K269" s="1"/>
      <c r="L269" s="10">
        <v>3236</v>
      </c>
      <c r="M269" s="10" t="s">
        <v>1167</v>
      </c>
      <c r="N269" s="10" t="s">
        <v>881</v>
      </c>
      <c r="O269" s="1"/>
      <c r="P269" s="1"/>
      <c r="Q269" s="1"/>
      <c r="R269" s="1"/>
      <c r="S269" s="36" t="s">
        <v>661</v>
      </c>
      <c r="T269" s="36" t="s">
        <v>152</v>
      </c>
      <c r="U269" s="36" t="s">
        <v>662</v>
      </c>
      <c r="V269" s="36"/>
      <c r="W269" s="36"/>
    </row>
    <row r="270" spans="1:23" ht="16.5">
      <c r="A270" s="12"/>
      <c r="B270" s="2"/>
      <c r="C270" s="1"/>
      <c r="D270" s="1"/>
      <c r="E270" s="1"/>
      <c r="F270" s="1"/>
      <c r="G270" s="1"/>
      <c r="H270" s="1"/>
      <c r="I270" s="1"/>
      <c r="J270" s="1"/>
      <c r="K270" s="1"/>
      <c r="L270" s="10">
        <v>3235</v>
      </c>
      <c r="M270" s="10" t="s">
        <v>1168</v>
      </c>
      <c r="N270" s="10" t="s">
        <v>881</v>
      </c>
      <c r="O270" s="1"/>
      <c r="P270" s="1"/>
      <c r="Q270" s="1"/>
      <c r="R270" s="1"/>
      <c r="S270" s="36" t="s">
        <v>663</v>
      </c>
      <c r="T270" s="36" t="s">
        <v>152</v>
      </c>
      <c r="U270" s="36" t="s">
        <v>664</v>
      </c>
      <c r="V270" s="36"/>
      <c r="W270" s="36"/>
    </row>
    <row r="271" spans="1:23" ht="16.5">
      <c r="A271" s="12"/>
      <c r="B271" s="2"/>
      <c r="C271" s="1"/>
      <c r="D271" s="1"/>
      <c r="E271" s="1"/>
      <c r="F271" s="1"/>
      <c r="G271" s="1"/>
      <c r="H271" s="1"/>
      <c r="I271" s="1"/>
      <c r="J271" s="1"/>
      <c r="K271" s="1"/>
      <c r="L271" s="10">
        <v>6121</v>
      </c>
      <c r="M271" s="10" t="s">
        <v>1169</v>
      </c>
      <c r="N271" s="10" t="s">
        <v>83</v>
      </c>
      <c r="O271" s="1"/>
      <c r="P271" s="1"/>
      <c r="Q271" s="1"/>
      <c r="R271" s="1"/>
      <c r="S271" s="36" t="s">
        <v>118</v>
      </c>
      <c r="T271" s="36" t="s">
        <v>152</v>
      </c>
      <c r="U271" s="36" t="s">
        <v>32</v>
      </c>
      <c r="V271" s="36"/>
      <c r="W271" s="36"/>
    </row>
    <row r="272" spans="1:23" ht="16.5">
      <c r="A272" s="12"/>
      <c r="B272" s="2"/>
      <c r="C272" s="1"/>
      <c r="D272" s="1"/>
      <c r="E272" s="1"/>
      <c r="F272" s="1"/>
      <c r="G272" s="1"/>
      <c r="H272" s="1"/>
      <c r="I272" s="1"/>
      <c r="J272" s="1"/>
      <c r="K272" s="1"/>
      <c r="L272" s="10">
        <v>1228</v>
      </c>
      <c r="M272" s="10" t="s">
        <v>1170</v>
      </c>
      <c r="N272" s="10" t="s">
        <v>83</v>
      </c>
      <c r="O272" s="1"/>
      <c r="P272" s="1"/>
      <c r="Q272" s="1"/>
      <c r="R272" s="1"/>
      <c r="S272" s="36" t="s">
        <v>665</v>
      </c>
      <c r="T272" s="36" t="s">
        <v>152</v>
      </c>
      <c r="U272" s="36" t="s">
        <v>666</v>
      </c>
      <c r="V272" s="36"/>
      <c r="W272" s="36"/>
    </row>
    <row r="273" spans="1:23" ht="16.5">
      <c r="A273" s="12"/>
      <c r="B273" s="2"/>
      <c r="C273" s="1"/>
      <c r="D273" s="1"/>
      <c r="E273" s="1"/>
      <c r="F273" s="1"/>
      <c r="G273" s="1"/>
      <c r="H273" s="1"/>
      <c r="I273" s="1"/>
      <c r="J273" s="1"/>
      <c r="K273" s="1"/>
      <c r="L273" s="10">
        <v>2313</v>
      </c>
      <c r="M273" s="10" t="s">
        <v>1171</v>
      </c>
      <c r="N273" s="10" t="s">
        <v>878</v>
      </c>
      <c r="O273" s="1"/>
      <c r="P273" s="1"/>
      <c r="Q273" s="1"/>
      <c r="R273" s="1"/>
      <c r="S273" s="36" t="s">
        <v>667</v>
      </c>
      <c r="T273" s="36" t="s">
        <v>152</v>
      </c>
      <c r="U273" s="36" t="s">
        <v>668</v>
      </c>
      <c r="V273" s="36"/>
      <c r="W273" s="36"/>
    </row>
    <row r="274" spans="1:23" ht="16.5">
      <c r="A274" s="12"/>
      <c r="B274" s="2"/>
      <c r="C274" s="1"/>
      <c r="D274" s="1"/>
      <c r="E274" s="1"/>
      <c r="F274" s="1"/>
      <c r="G274" s="1"/>
      <c r="H274" s="1"/>
      <c r="I274" s="1"/>
      <c r="J274" s="1"/>
      <c r="K274" s="1"/>
      <c r="L274" s="10">
        <v>2334</v>
      </c>
      <c r="M274" s="10" t="s">
        <v>1172</v>
      </c>
      <c r="N274" s="10" t="s">
        <v>882</v>
      </c>
      <c r="O274" s="1"/>
      <c r="P274" s="1"/>
      <c r="Q274" s="1"/>
      <c r="R274" s="1"/>
      <c r="S274" s="36" t="s">
        <v>669</v>
      </c>
      <c r="T274" s="36" t="s">
        <v>152</v>
      </c>
      <c r="U274" s="36" t="s">
        <v>670</v>
      </c>
      <c r="V274" s="36"/>
      <c r="W274" s="36"/>
    </row>
    <row r="275" spans="1:23" ht="16.5">
      <c r="A275" s="12"/>
      <c r="B275" s="2"/>
      <c r="C275" s="1"/>
      <c r="D275" s="1"/>
      <c r="E275" s="1"/>
      <c r="F275" s="1"/>
      <c r="G275" s="1"/>
      <c r="H275" s="1"/>
      <c r="I275" s="1"/>
      <c r="J275" s="1"/>
      <c r="K275" s="1"/>
      <c r="L275" s="10">
        <v>2331</v>
      </c>
      <c r="M275" s="10" t="s">
        <v>1173</v>
      </c>
      <c r="N275" s="10" t="s">
        <v>882</v>
      </c>
      <c r="O275" s="1"/>
      <c r="P275" s="1"/>
      <c r="Q275" s="1"/>
      <c r="R275" s="1"/>
      <c r="S275" s="36" t="s">
        <v>120</v>
      </c>
      <c r="T275" s="36" t="s">
        <v>152</v>
      </c>
      <c r="U275" s="36" t="s">
        <v>671</v>
      </c>
      <c r="V275" s="36"/>
      <c r="W275" s="36"/>
    </row>
    <row r="276" spans="1:23" ht="16.5">
      <c r="A276" s="12"/>
      <c r="B276" s="2"/>
      <c r="C276" s="1"/>
      <c r="D276" s="1"/>
      <c r="E276" s="1"/>
      <c r="F276" s="1"/>
      <c r="G276" s="1"/>
      <c r="H276" s="1"/>
      <c r="I276" s="1"/>
      <c r="J276" s="1"/>
      <c r="K276" s="1"/>
      <c r="L276" s="10">
        <v>2312</v>
      </c>
      <c r="M276" s="10" t="s">
        <v>1174</v>
      </c>
      <c r="N276" s="10" t="s">
        <v>878</v>
      </c>
      <c r="O276" s="1"/>
      <c r="P276" s="1"/>
      <c r="Q276" s="1"/>
      <c r="R276" s="1"/>
      <c r="S276" s="36" t="s">
        <v>672</v>
      </c>
      <c r="T276" s="36" t="s">
        <v>152</v>
      </c>
      <c r="U276" s="36" t="s">
        <v>673</v>
      </c>
      <c r="V276" s="36"/>
      <c r="W276" s="36"/>
    </row>
    <row r="277" spans="1:23" ht="16.5">
      <c r="A277" s="12"/>
      <c r="B277" s="2"/>
      <c r="C277" s="1"/>
      <c r="D277" s="1"/>
      <c r="E277" s="1"/>
      <c r="F277" s="1"/>
      <c r="G277" s="1"/>
      <c r="H277" s="1"/>
      <c r="I277" s="1"/>
      <c r="J277" s="1"/>
      <c r="K277" s="1"/>
      <c r="L277" s="10">
        <v>2301</v>
      </c>
      <c r="M277" s="10" t="s">
        <v>1175</v>
      </c>
      <c r="N277" s="10" t="s">
        <v>884</v>
      </c>
      <c r="O277" s="1"/>
      <c r="P277" s="1"/>
      <c r="Q277" s="1"/>
      <c r="R277" s="1"/>
      <c r="S277" s="36" t="s">
        <v>674</v>
      </c>
      <c r="T277" s="36" t="s">
        <v>152</v>
      </c>
      <c r="U277" s="36" t="s">
        <v>675</v>
      </c>
      <c r="V277" s="36"/>
      <c r="W277" s="36"/>
    </row>
    <row r="278" spans="1:23" ht="16.5">
      <c r="A278" s="12"/>
      <c r="B278" s="2"/>
      <c r="C278" s="1"/>
      <c r="D278" s="1"/>
      <c r="E278" s="1"/>
      <c r="F278" s="1"/>
      <c r="G278" s="1"/>
      <c r="H278" s="1"/>
      <c r="I278" s="1"/>
      <c r="J278" s="1"/>
      <c r="K278" s="1"/>
      <c r="L278" s="10">
        <v>2311</v>
      </c>
      <c r="M278" s="10" t="s">
        <v>1176</v>
      </c>
      <c r="N278" s="10" t="s">
        <v>878</v>
      </c>
      <c r="O278" s="1"/>
      <c r="P278" s="1"/>
      <c r="Q278" s="1"/>
      <c r="R278" s="1"/>
      <c r="S278" s="36" t="s">
        <v>676</v>
      </c>
      <c r="T278" s="36" t="s">
        <v>152</v>
      </c>
      <c r="U278" s="36" t="s">
        <v>677</v>
      </c>
      <c r="V278" s="36"/>
      <c r="W278" s="36"/>
    </row>
    <row r="279" spans="1:23" ht="16.5">
      <c r="A279" s="12"/>
      <c r="B279" s="2"/>
      <c r="C279" s="1"/>
      <c r="D279" s="1"/>
      <c r="E279" s="1"/>
      <c r="F279" s="1"/>
      <c r="G279" s="1"/>
      <c r="H279" s="1"/>
      <c r="I279" s="1"/>
      <c r="J279" s="1"/>
      <c r="K279" s="1"/>
      <c r="L279" s="10">
        <v>2326</v>
      </c>
      <c r="M279" s="10" t="s">
        <v>1177</v>
      </c>
      <c r="N279" s="10" t="s">
        <v>878</v>
      </c>
      <c r="O279" s="1"/>
      <c r="P279" s="1"/>
      <c r="Q279" s="1"/>
      <c r="R279" s="1"/>
      <c r="S279" s="36" t="s">
        <v>678</v>
      </c>
      <c r="T279" s="36" t="s">
        <v>152</v>
      </c>
      <c r="U279" s="36" t="s">
        <v>679</v>
      </c>
      <c r="V279" s="36"/>
      <c r="W279" s="36"/>
    </row>
    <row r="280" spans="1:23" ht="16.5">
      <c r="A280" s="12"/>
      <c r="B280" s="2"/>
      <c r="C280" s="1"/>
      <c r="D280" s="1"/>
      <c r="E280" s="1"/>
      <c r="F280" s="1"/>
      <c r="G280" s="1"/>
      <c r="H280" s="1"/>
      <c r="I280" s="1"/>
      <c r="J280" s="1"/>
      <c r="K280" s="1"/>
      <c r="L280" s="10">
        <v>2310</v>
      </c>
      <c r="M280" s="10" t="s">
        <v>1178</v>
      </c>
      <c r="N280" s="10" t="s">
        <v>878</v>
      </c>
      <c r="O280" s="1"/>
      <c r="P280" s="1"/>
      <c r="Q280" s="1"/>
      <c r="R280" s="1"/>
      <c r="S280" s="36" t="s">
        <v>680</v>
      </c>
      <c r="T280" s="36" t="s">
        <v>152</v>
      </c>
      <c r="U280" s="36" t="s">
        <v>681</v>
      </c>
      <c r="V280" s="36"/>
      <c r="W280" s="36"/>
    </row>
    <row r="281" spans="1:23" ht="16.5">
      <c r="A281" s="12"/>
      <c r="B281" s="2"/>
      <c r="C281" s="1"/>
      <c r="D281" s="1"/>
      <c r="E281" s="1"/>
      <c r="F281" s="1"/>
      <c r="G281" s="1"/>
      <c r="H281" s="1"/>
      <c r="I281" s="1"/>
      <c r="J281" s="1"/>
      <c r="K281" s="1"/>
      <c r="L281" s="10">
        <v>3316</v>
      </c>
      <c r="M281" s="10" t="s">
        <v>1179</v>
      </c>
      <c r="N281" s="10" t="s">
        <v>882</v>
      </c>
      <c r="O281" s="1"/>
      <c r="P281" s="1"/>
      <c r="Q281" s="1"/>
      <c r="R281" s="1"/>
      <c r="S281" s="36" t="s">
        <v>682</v>
      </c>
      <c r="T281" s="36" t="s">
        <v>152</v>
      </c>
      <c r="U281" s="36" t="s">
        <v>683</v>
      </c>
      <c r="V281" s="36"/>
      <c r="W281" s="36"/>
    </row>
    <row r="282" spans="1:23" ht="16.5">
      <c r="A282" s="12"/>
      <c r="B282" s="2"/>
      <c r="C282" s="1"/>
      <c r="D282" s="1"/>
      <c r="E282" s="1"/>
      <c r="F282" s="1"/>
      <c r="G282" s="1"/>
      <c r="H282" s="1"/>
      <c r="I282" s="1"/>
      <c r="J282" s="1"/>
      <c r="K282" s="1"/>
      <c r="L282" s="10">
        <v>6163</v>
      </c>
      <c r="M282" s="10" t="s">
        <v>1180</v>
      </c>
      <c r="N282" s="10" t="s">
        <v>883</v>
      </c>
      <c r="O282" s="1"/>
      <c r="P282" s="1"/>
      <c r="Q282" s="1"/>
      <c r="R282" s="1"/>
      <c r="S282" s="36" t="s">
        <v>684</v>
      </c>
      <c r="T282" s="36" t="s">
        <v>152</v>
      </c>
      <c r="U282" s="36" t="s">
        <v>685</v>
      </c>
      <c r="V282" s="36"/>
      <c r="W282" s="36"/>
    </row>
    <row r="283" spans="1:23" ht="16.5">
      <c r="A283" s="12"/>
      <c r="B283" s="2"/>
      <c r="C283" s="1"/>
      <c r="D283" s="1"/>
      <c r="E283" s="1"/>
      <c r="F283" s="1"/>
      <c r="G283" s="1"/>
      <c r="H283" s="1"/>
      <c r="I283" s="1"/>
      <c r="J283" s="1"/>
      <c r="K283" s="1"/>
      <c r="L283" s="10">
        <v>6164</v>
      </c>
      <c r="M283" s="10" t="s">
        <v>1181</v>
      </c>
      <c r="N283" s="10" t="s">
        <v>881</v>
      </c>
      <c r="O283" s="1"/>
      <c r="P283" s="1"/>
      <c r="Q283" s="1"/>
      <c r="R283" s="1"/>
      <c r="S283" s="36" t="s">
        <v>686</v>
      </c>
      <c r="T283" s="36" t="s">
        <v>152</v>
      </c>
      <c r="U283" s="36" t="s">
        <v>687</v>
      </c>
      <c r="V283" s="36"/>
      <c r="W283" s="36"/>
    </row>
    <row r="284" spans="1:23" ht="16.5">
      <c r="A284" s="12"/>
      <c r="B284" s="2"/>
      <c r="C284" s="1"/>
      <c r="D284" s="1"/>
      <c r="E284" s="1"/>
      <c r="F284" s="1"/>
      <c r="G284" s="1"/>
      <c r="H284" s="1"/>
      <c r="I284" s="1"/>
      <c r="J284" s="1"/>
      <c r="K284" s="1"/>
      <c r="L284" s="10">
        <v>6160</v>
      </c>
      <c r="M284" s="10" t="s">
        <v>1182</v>
      </c>
      <c r="N284" s="10" t="s">
        <v>881</v>
      </c>
      <c r="O284" s="1"/>
      <c r="P284" s="1"/>
      <c r="Q284" s="1"/>
      <c r="R284" s="1"/>
      <c r="S284" s="36" t="s">
        <v>688</v>
      </c>
      <c r="T284" s="36" t="s">
        <v>152</v>
      </c>
      <c r="U284" s="36" t="s">
        <v>689</v>
      </c>
      <c r="V284" s="36"/>
      <c r="W284" s="36"/>
    </row>
    <row r="285" spans="1:23" ht="16.5">
      <c r="A285" s="12"/>
      <c r="B285" s="2"/>
      <c r="C285" s="1"/>
      <c r="D285" s="1"/>
      <c r="E285" s="1"/>
      <c r="F285" s="1"/>
      <c r="G285" s="1"/>
      <c r="H285" s="1"/>
      <c r="I285" s="1"/>
      <c r="J285" s="1"/>
      <c r="K285" s="1"/>
      <c r="L285" s="10">
        <v>3414</v>
      </c>
      <c r="M285" s="10" t="s">
        <v>1183</v>
      </c>
      <c r="N285" s="10" t="s">
        <v>884</v>
      </c>
      <c r="O285" s="1"/>
      <c r="P285" s="1"/>
      <c r="Q285" s="1"/>
      <c r="R285" s="1"/>
      <c r="S285" s="36" t="s">
        <v>690</v>
      </c>
      <c r="T285" s="36" t="s">
        <v>152</v>
      </c>
      <c r="U285" s="36" t="s">
        <v>691</v>
      </c>
      <c r="V285" s="36"/>
      <c r="W285" s="36"/>
    </row>
    <row r="286" spans="1:23" ht="16.5">
      <c r="A286" s="12"/>
      <c r="B286" s="2"/>
      <c r="C286" s="1"/>
      <c r="D286" s="1"/>
      <c r="E286" s="1"/>
      <c r="F286" s="1"/>
      <c r="G286" s="1"/>
      <c r="H286" s="1"/>
      <c r="I286" s="1"/>
      <c r="J286" s="1"/>
      <c r="K286" s="1"/>
      <c r="L286" s="10">
        <v>1381</v>
      </c>
      <c r="M286" s="10" t="s">
        <v>1184</v>
      </c>
      <c r="N286" s="10" t="s">
        <v>881</v>
      </c>
      <c r="O286" s="1"/>
      <c r="P286" s="1"/>
      <c r="Q286" s="1"/>
      <c r="R286" s="1"/>
      <c r="S286" s="36" t="s">
        <v>122</v>
      </c>
      <c r="T286" s="36" t="s">
        <v>152</v>
      </c>
      <c r="U286" s="36" t="s">
        <v>692</v>
      </c>
      <c r="V286" s="36"/>
      <c r="W286" s="36"/>
    </row>
    <row r="287" spans="1:23" ht="16.5">
      <c r="A287" s="12"/>
      <c r="B287" s="2"/>
      <c r="C287" s="1"/>
      <c r="D287" s="1"/>
      <c r="E287" s="1"/>
      <c r="F287" s="1"/>
      <c r="G287" s="1"/>
      <c r="H287" s="1"/>
      <c r="I287" s="1"/>
      <c r="J287" s="1"/>
      <c r="K287" s="1"/>
      <c r="L287" s="10">
        <v>1383</v>
      </c>
      <c r="M287" s="10" t="s">
        <v>1185</v>
      </c>
      <c r="N287" s="10" t="s">
        <v>881</v>
      </c>
      <c r="O287" s="1"/>
      <c r="P287" s="1"/>
      <c r="Q287" s="1"/>
      <c r="R287" s="1"/>
      <c r="S287" s="36" t="s">
        <v>693</v>
      </c>
      <c r="T287" s="36" t="s">
        <v>152</v>
      </c>
      <c r="U287" s="36" t="s">
        <v>694</v>
      </c>
      <c r="V287" s="36"/>
      <c r="W287" s="36"/>
    </row>
    <row r="288" spans="1:23" ht="16.5">
      <c r="A288" s="12"/>
      <c r="B288" s="2"/>
      <c r="C288" s="1"/>
      <c r="D288" s="1"/>
      <c r="E288" s="1"/>
      <c r="F288" s="1"/>
      <c r="G288" s="1"/>
      <c r="H288" s="1"/>
      <c r="I288" s="1"/>
      <c r="J288" s="1"/>
      <c r="K288" s="1"/>
      <c r="L288" s="10">
        <v>7114</v>
      </c>
      <c r="M288" s="10" t="s">
        <v>1186</v>
      </c>
      <c r="N288" s="10" t="s">
        <v>881</v>
      </c>
      <c r="O288" s="1"/>
      <c r="P288" s="1"/>
      <c r="Q288" s="1"/>
      <c r="R288" s="1"/>
      <c r="S288" s="36" t="s">
        <v>695</v>
      </c>
      <c r="T288" s="36" t="s">
        <v>152</v>
      </c>
      <c r="U288" s="36" t="s">
        <v>696</v>
      </c>
      <c r="V288" s="36"/>
      <c r="W288" s="36"/>
    </row>
    <row r="289" spans="1:23" ht="16.5">
      <c r="A289" s="12"/>
      <c r="B289" s="2"/>
      <c r="C289" s="1"/>
      <c r="D289" s="1"/>
      <c r="E289" s="1"/>
      <c r="F289" s="1"/>
      <c r="G289" s="1"/>
      <c r="H289" s="1"/>
      <c r="I289" s="1"/>
      <c r="J289" s="1"/>
      <c r="K289" s="1"/>
      <c r="L289" s="10">
        <v>7115</v>
      </c>
      <c r="M289" s="10" t="s">
        <v>1187</v>
      </c>
      <c r="N289" s="10" t="s">
        <v>881</v>
      </c>
      <c r="O289" s="1"/>
      <c r="P289" s="1"/>
      <c r="Q289" s="1"/>
      <c r="R289" s="1"/>
      <c r="S289" s="36" t="s">
        <v>697</v>
      </c>
      <c r="T289" s="36" t="s">
        <v>152</v>
      </c>
      <c r="U289" s="36" t="s">
        <v>698</v>
      </c>
      <c r="V289" s="36"/>
      <c r="W289" s="36"/>
    </row>
    <row r="290" spans="1:23" ht="16.5">
      <c r="A290" s="12"/>
      <c r="B290" s="2"/>
      <c r="C290" s="1"/>
      <c r="D290" s="1"/>
      <c r="E290" s="1"/>
      <c r="F290" s="1"/>
      <c r="G290" s="1"/>
      <c r="H290" s="1"/>
      <c r="I290" s="1"/>
      <c r="J290" s="1"/>
      <c r="K290" s="1"/>
      <c r="L290" s="10">
        <v>7661</v>
      </c>
      <c r="M290" s="10" t="s">
        <v>1188</v>
      </c>
      <c r="N290" s="10" t="s">
        <v>888</v>
      </c>
      <c r="O290" s="1"/>
      <c r="P290" s="1"/>
      <c r="Q290" s="1"/>
      <c r="R290" s="1"/>
      <c r="S290" s="36" t="s">
        <v>699</v>
      </c>
      <c r="T290" s="36" t="s">
        <v>152</v>
      </c>
      <c r="U290" s="36" t="s">
        <v>700</v>
      </c>
      <c r="V290" s="36"/>
      <c r="W290" s="36"/>
    </row>
    <row r="291" spans="1:23" ht="16.5">
      <c r="A291" s="12"/>
      <c r="B291" s="2"/>
      <c r="C291" s="1"/>
      <c r="D291" s="1"/>
      <c r="E291" s="1"/>
      <c r="F291" s="1"/>
      <c r="G291" s="1"/>
      <c r="H291" s="1"/>
      <c r="I291" s="1"/>
      <c r="J291" s="1"/>
      <c r="K291" s="1"/>
      <c r="L291" s="10">
        <v>3410</v>
      </c>
      <c r="M291" s="10" t="s">
        <v>1189</v>
      </c>
      <c r="N291" s="10" t="s">
        <v>884</v>
      </c>
      <c r="O291" s="1"/>
      <c r="P291" s="1"/>
      <c r="Q291" s="1"/>
      <c r="R291" s="1"/>
      <c r="S291" s="36" t="s">
        <v>701</v>
      </c>
      <c r="T291" s="36" t="s">
        <v>152</v>
      </c>
      <c r="U291" s="36" t="s">
        <v>702</v>
      </c>
      <c r="V291" s="36"/>
      <c r="W291" s="36"/>
    </row>
    <row r="292" spans="1:23" ht="16.5">
      <c r="A292" s="12"/>
      <c r="B292" s="2"/>
      <c r="C292" s="1"/>
      <c r="D292" s="1"/>
      <c r="E292" s="1"/>
      <c r="F292" s="1"/>
      <c r="G292" s="1"/>
      <c r="H292" s="1"/>
      <c r="I292" s="1"/>
      <c r="J292" s="1"/>
      <c r="K292" s="1"/>
      <c r="L292" s="10">
        <v>3409</v>
      </c>
      <c r="M292" s="10" t="s">
        <v>1190</v>
      </c>
      <c r="N292" s="10" t="s">
        <v>884</v>
      </c>
      <c r="O292" s="1"/>
      <c r="P292" s="1"/>
      <c r="Q292" s="1"/>
      <c r="R292" s="1"/>
      <c r="S292" s="36" t="s">
        <v>703</v>
      </c>
      <c r="T292" s="36" t="s">
        <v>152</v>
      </c>
      <c r="U292" s="36" t="s">
        <v>704</v>
      </c>
      <c r="V292" s="36"/>
      <c r="W292" s="36"/>
    </row>
    <row r="293" spans="1:23" ht="16.5">
      <c r="A293" s="12"/>
      <c r="B293" s="2"/>
      <c r="C293" s="1"/>
      <c r="D293" s="1"/>
      <c r="E293" s="1"/>
      <c r="F293" s="1"/>
      <c r="G293" s="1"/>
      <c r="H293" s="1"/>
      <c r="I293" s="1"/>
      <c r="J293" s="1"/>
      <c r="K293" s="1"/>
      <c r="L293" s="10">
        <v>3411</v>
      </c>
      <c r="M293" s="10" t="s">
        <v>1191</v>
      </c>
      <c r="N293" s="10" t="s">
        <v>884</v>
      </c>
      <c r="O293" s="1"/>
      <c r="P293" s="1"/>
      <c r="Q293" s="1"/>
      <c r="R293" s="1"/>
      <c r="S293" s="36" t="s">
        <v>705</v>
      </c>
      <c r="T293" s="36" t="s">
        <v>152</v>
      </c>
      <c r="U293" s="36" t="s">
        <v>706</v>
      </c>
      <c r="V293" s="36"/>
      <c r="W293" s="36"/>
    </row>
    <row r="294" spans="1:23" ht="16.5">
      <c r="A294" s="12"/>
      <c r="B294" s="2"/>
      <c r="C294" s="1"/>
      <c r="D294" s="1"/>
      <c r="E294" s="1"/>
      <c r="F294" s="1"/>
      <c r="G294" s="1"/>
      <c r="H294" s="1"/>
      <c r="I294" s="1"/>
      <c r="J294" s="1"/>
      <c r="K294" s="1"/>
      <c r="L294" s="10">
        <v>2321</v>
      </c>
      <c r="M294" s="10" t="s">
        <v>1192</v>
      </c>
      <c r="N294" s="10" t="s">
        <v>881</v>
      </c>
      <c r="O294" s="1"/>
      <c r="P294" s="1"/>
      <c r="Q294" s="1"/>
      <c r="R294" s="1"/>
      <c r="S294" s="36" t="s">
        <v>707</v>
      </c>
      <c r="T294" s="36" t="s">
        <v>152</v>
      </c>
      <c r="U294" s="36" t="s">
        <v>708</v>
      </c>
      <c r="V294" s="36"/>
      <c r="W294" s="36"/>
    </row>
    <row r="295" spans="1:23" ht="16.5">
      <c r="A295" s="12"/>
      <c r="B295" s="2"/>
      <c r="C295" s="1"/>
      <c r="D295" s="1"/>
      <c r="E295" s="1"/>
      <c r="F295" s="1"/>
      <c r="G295" s="1"/>
      <c r="H295" s="1"/>
      <c r="I295" s="1"/>
      <c r="J295" s="1"/>
      <c r="K295" s="1"/>
      <c r="L295" s="10">
        <v>2322</v>
      </c>
      <c r="M295" s="10" t="s">
        <v>1193</v>
      </c>
      <c r="N295" s="10" t="s">
        <v>881</v>
      </c>
      <c r="O295" s="1"/>
      <c r="P295" s="1"/>
      <c r="Q295" s="1"/>
      <c r="R295" s="1"/>
      <c r="S295" s="36" t="s">
        <v>709</v>
      </c>
      <c r="T295" s="36" t="s">
        <v>177</v>
      </c>
      <c r="U295" s="36" t="s">
        <v>710</v>
      </c>
      <c r="V295" s="36"/>
      <c r="W295" s="36"/>
    </row>
    <row r="296" spans="1:23" ht="16.5">
      <c r="A296" s="12"/>
      <c r="B296" s="2"/>
      <c r="C296" s="1"/>
      <c r="D296" s="1"/>
      <c r="E296" s="1"/>
      <c r="F296" s="1"/>
      <c r="G296" s="1"/>
      <c r="H296" s="1"/>
      <c r="I296" s="1"/>
      <c r="J296" s="1"/>
      <c r="K296" s="1"/>
      <c r="L296" s="10">
        <v>2461</v>
      </c>
      <c r="M296" s="10" t="s">
        <v>1194</v>
      </c>
      <c r="N296" s="10" t="s">
        <v>888</v>
      </c>
      <c r="O296" s="1"/>
      <c r="P296" s="1"/>
      <c r="Q296" s="1"/>
      <c r="R296" s="1"/>
      <c r="S296" s="36" t="s">
        <v>711</v>
      </c>
      <c r="T296" s="36" t="s">
        <v>177</v>
      </c>
      <c r="U296" s="36" t="s">
        <v>712</v>
      </c>
      <c r="V296" s="36"/>
      <c r="W296" s="36"/>
    </row>
    <row r="297" spans="1:23" ht="16.5">
      <c r="A297" s="12"/>
      <c r="B297" s="2"/>
      <c r="C297" s="1"/>
      <c r="D297" s="1"/>
      <c r="E297" s="1"/>
      <c r="F297" s="1"/>
      <c r="G297" s="1"/>
      <c r="H297" s="1"/>
      <c r="I297" s="1"/>
      <c r="J297" s="1"/>
      <c r="K297" s="1"/>
      <c r="L297" s="10">
        <v>3343</v>
      </c>
      <c r="M297" s="10" t="s">
        <v>1195</v>
      </c>
      <c r="N297" s="10" t="s">
        <v>884</v>
      </c>
      <c r="O297" s="1"/>
      <c r="P297" s="1"/>
      <c r="Q297" s="1"/>
      <c r="R297" s="1"/>
      <c r="S297" s="36" t="s">
        <v>713</v>
      </c>
      <c r="T297" s="36" t="s">
        <v>152</v>
      </c>
      <c r="U297" s="36" t="s">
        <v>714</v>
      </c>
      <c r="V297" s="36"/>
      <c r="W297" s="36"/>
    </row>
    <row r="298" spans="1:23" ht="16.5">
      <c r="A298" s="12"/>
      <c r="B298" s="2"/>
      <c r="C298" s="1"/>
      <c r="D298" s="1"/>
      <c r="E298" s="1"/>
      <c r="F298" s="1"/>
      <c r="G298" s="1"/>
      <c r="H298" s="1"/>
      <c r="I298" s="1"/>
      <c r="J298" s="1"/>
      <c r="K298" s="1"/>
      <c r="L298" s="10">
        <v>3988</v>
      </c>
      <c r="M298" s="10" t="s">
        <v>1196</v>
      </c>
      <c r="N298" s="10" t="s">
        <v>882</v>
      </c>
      <c r="O298" s="1"/>
      <c r="P298" s="1"/>
      <c r="Q298" s="1"/>
      <c r="R298" s="1"/>
      <c r="S298" s="36" t="s">
        <v>715</v>
      </c>
      <c r="T298" s="36" t="s">
        <v>152</v>
      </c>
      <c r="U298" s="36" t="s">
        <v>716</v>
      </c>
      <c r="V298" s="36"/>
      <c r="W298" s="36"/>
    </row>
    <row r="299" spans="1:23" ht="16.5">
      <c r="A299" s="12"/>
      <c r="B299" s="2"/>
      <c r="C299" s="1"/>
      <c r="D299" s="1"/>
      <c r="E299" s="1"/>
      <c r="F299" s="1"/>
      <c r="G299" s="1"/>
      <c r="H299" s="1"/>
      <c r="I299" s="1"/>
      <c r="J299" s="1"/>
      <c r="K299" s="1"/>
      <c r="L299" s="10">
        <v>8023</v>
      </c>
      <c r="M299" s="10" t="s">
        <v>1197</v>
      </c>
      <c r="N299" s="10" t="s">
        <v>882</v>
      </c>
      <c r="O299" s="1"/>
      <c r="P299" s="1"/>
      <c r="Q299" s="1"/>
      <c r="R299" s="1"/>
      <c r="S299" s="36" t="s">
        <v>717</v>
      </c>
      <c r="T299" s="36" t="s">
        <v>152</v>
      </c>
      <c r="U299" s="36" t="s">
        <v>718</v>
      </c>
      <c r="V299" s="36"/>
      <c r="W299" s="36"/>
    </row>
    <row r="300" spans="1:23" ht="16.5">
      <c r="A300" s="12"/>
      <c r="B300" s="2"/>
      <c r="C300" s="1"/>
      <c r="D300" s="1"/>
      <c r="E300" s="1"/>
      <c r="F300" s="1"/>
      <c r="G300" s="1"/>
      <c r="H300" s="1"/>
      <c r="I300" s="1"/>
      <c r="J300" s="1"/>
      <c r="K300" s="1"/>
      <c r="L300" s="10">
        <v>3663</v>
      </c>
      <c r="M300" s="10" t="s">
        <v>1198</v>
      </c>
      <c r="N300" s="10" t="s">
        <v>879</v>
      </c>
      <c r="O300" s="1"/>
      <c r="P300" s="1"/>
      <c r="Q300" s="1"/>
      <c r="R300" s="1"/>
      <c r="S300" s="36" t="s">
        <v>719</v>
      </c>
      <c r="T300" s="36" t="s">
        <v>152</v>
      </c>
      <c r="U300" s="36" t="s">
        <v>720</v>
      </c>
      <c r="V300" s="36"/>
      <c r="W300" s="36"/>
    </row>
    <row r="301" spans="1:23" ht="16.5">
      <c r="A301" s="12"/>
      <c r="B301" s="2"/>
      <c r="C301" s="1"/>
      <c r="D301" s="1"/>
      <c r="E301" s="1"/>
      <c r="F301" s="1"/>
      <c r="G301" s="1"/>
      <c r="H301" s="1"/>
      <c r="I301" s="1"/>
      <c r="J301" s="1"/>
      <c r="K301" s="1"/>
      <c r="L301" s="10">
        <v>1367</v>
      </c>
      <c r="M301" s="10" t="s">
        <v>1199</v>
      </c>
      <c r="N301" s="10" t="s">
        <v>881</v>
      </c>
      <c r="O301" s="1"/>
      <c r="P301" s="1"/>
      <c r="Q301" s="1"/>
      <c r="R301" s="1"/>
      <c r="S301" s="36" t="s">
        <v>721</v>
      </c>
      <c r="T301" s="36" t="s">
        <v>152</v>
      </c>
      <c r="U301" s="36" t="s">
        <v>722</v>
      </c>
      <c r="V301" s="36"/>
      <c r="W301" s="36"/>
    </row>
    <row r="302" spans="1:23" ht="16.5">
      <c r="A302" s="12"/>
      <c r="B302" s="2"/>
      <c r="C302" s="1"/>
      <c r="D302" s="1"/>
      <c r="E302" s="1"/>
      <c r="F302" s="1"/>
      <c r="G302" s="1"/>
      <c r="H302" s="1"/>
      <c r="I302" s="1"/>
      <c r="J302" s="1"/>
      <c r="K302" s="1"/>
      <c r="L302" s="10">
        <v>1368</v>
      </c>
      <c r="M302" s="10" t="s">
        <v>1200</v>
      </c>
      <c r="N302" s="10" t="s">
        <v>881</v>
      </c>
      <c r="O302" s="1"/>
      <c r="P302" s="1"/>
      <c r="Q302" s="1"/>
      <c r="R302" s="1"/>
      <c r="S302" s="36" t="s">
        <v>100</v>
      </c>
      <c r="T302" s="36" t="s">
        <v>177</v>
      </c>
      <c r="U302" s="36" t="s">
        <v>723</v>
      </c>
      <c r="V302" s="36"/>
      <c r="W302" s="36"/>
    </row>
    <row r="303" spans="1:23" ht="16.5">
      <c r="A303" s="12"/>
      <c r="B303" s="2"/>
      <c r="C303" s="1"/>
      <c r="D303" s="1"/>
      <c r="E303" s="1"/>
      <c r="F303" s="1"/>
      <c r="G303" s="1"/>
      <c r="H303" s="1"/>
      <c r="I303" s="1"/>
      <c r="J303" s="1"/>
      <c r="K303" s="1"/>
      <c r="L303" s="10">
        <v>1361</v>
      </c>
      <c r="M303" s="10" t="s">
        <v>1201</v>
      </c>
      <c r="N303" s="10" t="s">
        <v>884</v>
      </c>
      <c r="O303" s="1"/>
      <c r="P303" s="1"/>
      <c r="Q303" s="1"/>
      <c r="R303" s="1"/>
      <c r="S303" s="36" t="s">
        <v>724</v>
      </c>
      <c r="T303" s="36" t="s">
        <v>152</v>
      </c>
      <c r="U303" s="36" t="s">
        <v>725</v>
      </c>
      <c r="V303" s="36"/>
      <c r="W303" s="36"/>
    </row>
    <row r="304" spans="1:23" ht="16.5">
      <c r="A304" s="12"/>
      <c r="B304" s="2"/>
      <c r="C304" s="1"/>
      <c r="D304" s="1"/>
      <c r="E304" s="1"/>
      <c r="F304" s="1"/>
      <c r="G304" s="1"/>
      <c r="H304" s="1"/>
      <c r="I304" s="1"/>
      <c r="J304" s="1"/>
      <c r="K304" s="1"/>
      <c r="L304" s="10">
        <v>1363</v>
      </c>
      <c r="M304" s="10" t="s">
        <v>1202</v>
      </c>
      <c r="N304" s="10" t="s">
        <v>884</v>
      </c>
      <c r="O304" s="1"/>
      <c r="P304" s="1"/>
      <c r="Q304" s="1"/>
      <c r="R304" s="1"/>
      <c r="S304" s="36" t="s">
        <v>726</v>
      </c>
      <c r="T304" s="36" t="s">
        <v>152</v>
      </c>
      <c r="U304" s="36" t="s">
        <v>727</v>
      </c>
      <c r="V304" s="36"/>
      <c r="W304" s="36"/>
    </row>
    <row r="305" spans="1:23" ht="16.5">
      <c r="A305" s="12"/>
      <c r="B305" s="2"/>
      <c r="C305" s="1"/>
      <c r="D305" s="1"/>
      <c r="E305" s="1"/>
      <c r="F305" s="1"/>
      <c r="G305" s="1"/>
      <c r="H305" s="1"/>
      <c r="I305" s="1"/>
      <c r="J305" s="1"/>
      <c r="K305" s="1"/>
      <c r="L305" s="10">
        <v>1364</v>
      </c>
      <c r="M305" s="10" t="s">
        <v>1203</v>
      </c>
      <c r="N305" s="10" t="s">
        <v>884</v>
      </c>
      <c r="O305" s="1"/>
      <c r="P305" s="1"/>
      <c r="Q305" s="1"/>
      <c r="R305" s="1"/>
      <c r="S305" s="36" t="s">
        <v>728</v>
      </c>
      <c r="T305" s="36" t="s">
        <v>152</v>
      </c>
      <c r="U305" s="36" t="s">
        <v>729</v>
      </c>
      <c r="V305" s="36"/>
      <c r="W305" s="36"/>
    </row>
    <row r="306" spans="1:23" ht="16.5">
      <c r="A306" s="12"/>
      <c r="B306" s="2"/>
      <c r="C306" s="1"/>
      <c r="D306" s="1"/>
      <c r="E306" s="1"/>
      <c r="F306" s="1"/>
      <c r="G306" s="1"/>
      <c r="H306" s="1"/>
      <c r="I306" s="1"/>
      <c r="J306" s="1"/>
      <c r="K306" s="1"/>
      <c r="L306" s="10">
        <v>3661</v>
      </c>
      <c r="M306" s="10" t="s">
        <v>1204</v>
      </c>
      <c r="N306" s="10" t="s">
        <v>879</v>
      </c>
      <c r="O306" s="1"/>
      <c r="P306" s="1"/>
      <c r="Q306" s="1"/>
      <c r="R306" s="1"/>
      <c r="S306" s="36" t="s">
        <v>730</v>
      </c>
      <c r="T306" s="36" t="s">
        <v>152</v>
      </c>
      <c r="U306" s="36" t="s">
        <v>731</v>
      </c>
      <c r="V306" s="36"/>
      <c r="W306" s="36"/>
    </row>
    <row r="307" spans="1:23" ht="16.5">
      <c r="A307" s="12"/>
      <c r="B307" s="2"/>
      <c r="C307" s="1"/>
      <c r="D307" s="1"/>
      <c r="E307" s="1"/>
      <c r="F307" s="1"/>
      <c r="G307" s="1"/>
      <c r="H307" s="1"/>
      <c r="I307" s="1"/>
      <c r="J307" s="1"/>
      <c r="K307" s="1"/>
      <c r="L307" s="10">
        <v>1365</v>
      </c>
      <c r="M307" s="10" t="s">
        <v>1205</v>
      </c>
      <c r="N307" s="10" t="s">
        <v>83</v>
      </c>
      <c r="O307" s="1"/>
      <c r="P307" s="1"/>
      <c r="Q307" s="1"/>
      <c r="R307" s="1"/>
      <c r="S307" s="36" t="s">
        <v>732</v>
      </c>
      <c r="T307" s="36" t="s">
        <v>152</v>
      </c>
      <c r="U307" s="36" t="s">
        <v>733</v>
      </c>
      <c r="V307" s="36"/>
      <c r="W307" s="36"/>
    </row>
    <row r="308" spans="1:23" ht="16.5">
      <c r="A308" s="12"/>
      <c r="B308" s="2"/>
      <c r="C308" s="1"/>
      <c r="D308" s="1"/>
      <c r="E308" s="1"/>
      <c r="F308" s="1"/>
      <c r="G308" s="1"/>
      <c r="H308" s="1"/>
      <c r="I308" s="1"/>
      <c r="J308" s="1"/>
      <c r="K308" s="1"/>
      <c r="L308" s="10">
        <v>1355</v>
      </c>
      <c r="M308" s="10" t="s">
        <v>1206</v>
      </c>
      <c r="N308" s="10" t="s">
        <v>83</v>
      </c>
      <c r="O308" s="1"/>
      <c r="P308" s="1"/>
      <c r="Q308" s="1"/>
      <c r="R308" s="1"/>
      <c r="S308" s="36" t="s">
        <v>734</v>
      </c>
      <c r="T308" s="36" t="s">
        <v>152</v>
      </c>
      <c r="U308" s="36" t="s">
        <v>735</v>
      </c>
      <c r="V308" s="36"/>
      <c r="W308" s="36"/>
    </row>
    <row r="309" spans="1:23" ht="16.5">
      <c r="A309" s="12"/>
      <c r="B309" s="2"/>
      <c r="C309" s="1"/>
      <c r="D309" s="1"/>
      <c r="E309" s="1"/>
      <c r="F309" s="1"/>
      <c r="G309" s="1"/>
      <c r="H309" s="1"/>
      <c r="I309" s="1"/>
      <c r="J309" s="1"/>
      <c r="K309" s="1"/>
      <c r="L309" s="10">
        <v>6143</v>
      </c>
      <c r="M309" s="10" t="s">
        <v>1207</v>
      </c>
      <c r="N309" s="10" t="s">
        <v>881</v>
      </c>
      <c r="O309" s="1"/>
      <c r="P309" s="1"/>
      <c r="Q309" s="1"/>
      <c r="R309" s="1"/>
      <c r="S309" s="36" t="s">
        <v>124</v>
      </c>
      <c r="T309" s="36" t="s">
        <v>152</v>
      </c>
      <c r="U309" s="36" t="s">
        <v>736</v>
      </c>
      <c r="V309" s="36"/>
      <c r="W309" s="36"/>
    </row>
    <row r="310" spans="1:23" ht="16.5">
      <c r="A310" s="12"/>
      <c r="B310" s="2"/>
      <c r="C310" s="1"/>
      <c r="D310" s="1"/>
      <c r="E310" s="1"/>
      <c r="F310" s="1"/>
      <c r="G310" s="1"/>
      <c r="H310" s="1"/>
      <c r="I310" s="1"/>
      <c r="J310" s="1"/>
      <c r="K310" s="1"/>
      <c r="L310" s="10">
        <v>3762</v>
      </c>
      <c r="M310" s="10" t="s">
        <v>1208</v>
      </c>
      <c r="N310" s="10" t="s">
        <v>879</v>
      </c>
      <c r="O310" s="1"/>
      <c r="P310" s="1"/>
      <c r="Q310" s="1"/>
      <c r="R310" s="1"/>
      <c r="S310" s="36" t="s">
        <v>737</v>
      </c>
      <c r="T310" s="36" t="s">
        <v>152</v>
      </c>
      <c r="U310" s="36" t="s">
        <v>738</v>
      </c>
      <c r="V310" s="36"/>
      <c r="W310" s="36"/>
    </row>
    <row r="311" spans="1:23" ht="16.5">
      <c r="A311" s="12"/>
      <c r="B311" s="2"/>
      <c r="C311" s="1"/>
      <c r="D311" s="1"/>
      <c r="E311" s="1"/>
      <c r="F311" s="1"/>
      <c r="G311" s="1"/>
      <c r="H311" s="1"/>
      <c r="I311" s="1"/>
      <c r="J311" s="1"/>
      <c r="K311" s="1"/>
      <c r="L311" s="10">
        <v>3766</v>
      </c>
      <c r="M311" s="10" t="s">
        <v>1209</v>
      </c>
      <c r="N311" s="10" t="s">
        <v>879</v>
      </c>
      <c r="O311" s="1"/>
      <c r="P311" s="1"/>
      <c r="Q311" s="1"/>
      <c r="R311" s="1"/>
      <c r="S311" s="36" t="s">
        <v>739</v>
      </c>
      <c r="T311" s="36" t="s">
        <v>152</v>
      </c>
      <c r="U311" s="36" t="s">
        <v>740</v>
      </c>
      <c r="V311" s="36"/>
      <c r="W311" s="36"/>
    </row>
    <row r="312" spans="1:23" ht="16.5">
      <c r="A312" s="12"/>
      <c r="B312" s="2"/>
      <c r="C312" s="1"/>
      <c r="D312" s="1"/>
      <c r="E312" s="1"/>
      <c r="F312" s="1"/>
      <c r="G312" s="1"/>
      <c r="H312" s="1"/>
      <c r="I312" s="1"/>
      <c r="J312" s="1"/>
      <c r="K312" s="1"/>
      <c r="L312" s="10">
        <v>3761</v>
      </c>
      <c r="M312" s="10" t="s">
        <v>1210</v>
      </c>
      <c r="N312" s="10" t="s">
        <v>879</v>
      </c>
      <c r="O312" s="1"/>
      <c r="P312" s="1"/>
      <c r="Q312" s="1"/>
      <c r="R312" s="1"/>
      <c r="S312" s="36" t="s">
        <v>741</v>
      </c>
      <c r="T312" s="36" t="s">
        <v>152</v>
      </c>
      <c r="U312" s="36" t="s">
        <v>742</v>
      </c>
      <c r="V312" s="36"/>
      <c r="W312" s="36"/>
    </row>
    <row r="313" spans="1:23" ht="16.5">
      <c r="A313" s="12"/>
      <c r="B313" s="2"/>
      <c r="C313" s="1"/>
      <c r="D313" s="1"/>
      <c r="E313" s="1"/>
      <c r="F313" s="1"/>
      <c r="G313" s="1"/>
      <c r="H313" s="1"/>
      <c r="I313" s="1"/>
      <c r="J313" s="1"/>
      <c r="K313" s="1"/>
      <c r="L313" s="10">
        <v>3764</v>
      </c>
      <c r="M313" s="10" t="s">
        <v>1211</v>
      </c>
      <c r="N313" s="10" t="s">
        <v>879</v>
      </c>
      <c r="O313" s="1"/>
      <c r="P313" s="1"/>
      <c r="Q313" s="1"/>
      <c r="R313" s="1"/>
      <c r="S313" s="36" t="s">
        <v>743</v>
      </c>
      <c r="T313" s="36" t="s">
        <v>152</v>
      </c>
      <c r="U313" s="36" t="s">
        <v>742</v>
      </c>
      <c r="V313" s="36"/>
      <c r="W313" s="36"/>
    </row>
    <row r="314" spans="1:23" ht="16.5">
      <c r="A314" s="12"/>
      <c r="B314" s="2"/>
      <c r="C314" s="1"/>
      <c r="D314" s="1"/>
      <c r="E314" s="1"/>
      <c r="F314" s="1"/>
      <c r="G314" s="1"/>
      <c r="H314" s="1"/>
      <c r="I314" s="1"/>
      <c r="J314" s="1"/>
      <c r="K314" s="1"/>
      <c r="L314" s="10">
        <v>3763</v>
      </c>
      <c r="M314" s="10" t="s">
        <v>1212</v>
      </c>
      <c r="N314" s="10" t="s">
        <v>879</v>
      </c>
      <c r="O314" s="1"/>
      <c r="P314" s="1"/>
      <c r="Q314" s="1"/>
      <c r="R314" s="1"/>
      <c r="S314" s="36" t="s">
        <v>744</v>
      </c>
      <c r="T314" s="36" t="s">
        <v>152</v>
      </c>
      <c r="U314" s="36" t="s">
        <v>745</v>
      </c>
      <c r="V314" s="36"/>
      <c r="W314" s="36"/>
    </row>
    <row r="315" spans="1:23" ht="16.5">
      <c r="A315" s="12"/>
      <c r="B315" s="2"/>
      <c r="C315" s="1"/>
      <c r="D315" s="1"/>
      <c r="E315" s="1"/>
      <c r="F315" s="1"/>
      <c r="G315" s="1"/>
      <c r="H315" s="1"/>
      <c r="I315" s="1"/>
      <c r="J315" s="1"/>
      <c r="K315" s="1"/>
      <c r="L315" s="10">
        <v>3765</v>
      </c>
      <c r="M315" s="10" t="s">
        <v>1213</v>
      </c>
      <c r="N315" s="10" t="s">
        <v>879</v>
      </c>
      <c r="O315" s="1"/>
      <c r="P315" s="1"/>
      <c r="Q315" s="1"/>
      <c r="R315" s="1"/>
      <c r="S315" s="36" t="s">
        <v>746</v>
      </c>
      <c r="T315" s="36" t="s">
        <v>152</v>
      </c>
      <c r="U315" s="36" t="s">
        <v>747</v>
      </c>
      <c r="V315" s="36"/>
      <c r="W315" s="36"/>
    </row>
    <row r="316" spans="1:23" ht="16.5">
      <c r="A316" s="12"/>
      <c r="B316" s="2"/>
      <c r="C316" s="1"/>
      <c r="D316" s="1"/>
      <c r="E316" s="1"/>
      <c r="F316" s="1"/>
      <c r="G316" s="1"/>
      <c r="H316" s="1"/>
      <c r="I316" s="1"/>
      <c r="J316" s="1"/>
      <c r="K316" s="1"/>
      <c r="L316" s="10">
        <v>3781</v>
      </c>
      <c r="M316" s="10" t="s">
        <v>1214</v>
      </c>
      <c r="N316" s="10" t="s">
        <v>881</v>
      </c>
      <c r="O316" s="1"/>
      <c r="P316" s="1"/>
      <c r="Q316" s="1"/>
      <c r="R316" s="1"/>
      <c r="S316" s="36" t="s">
        <v>748</v>
      </c>
      <c r="T316" s="36" t="s">
        <v>152</v>
      </c>
      <c r="U316" s="36" t="s">
        <v>749</v>
      </c>
      <c r="V316" s="36"/>
      <c r="W316" s="36"/>
    </row>
    <row r="317" spans="1:23" ht="16.5">
      <c r="A317" s="12"/>
      <c r="B317" s="2"/>
      <c r="C317" s="1"/>
      <c r="D317" s="1"/>
      <c r="E317" s="1"/>
      <c r="F317" s="1"/>
      <c r="G317" s="1"/>
      <c r="H317" s="1"/>
      <c r="I317" s="1"/>
      <c r="J317" s="1"/>
      <c r="K317" s="1"/>
      <c r="L317" s="10">
        <v>1272</v>
      </c>
      <c r="M317" s="10" t="s">
        <v>1215</v>
      </c>
      <c r="N317" s="10" t="s">
        <v>881</v>
      </c>
      <c r="O317" s="1"/>
      <c r="P317" s="1"/>
      <c r="Q317" s="1"/>
      <c r="R317" s="1"/>
      <c r="S317" s="36" t="s">
        <v>750</v>
      </c>
      <c r="T317" s="36" t="s">
        <v>152</v>
      </c>
      <c r="U317" s="36" t="s">
        <v>751</v>
      </c>
      <c r="V317" s="36"/>
      <c r="W317" s="36"/>
    </row>
    <row r="318" spans="1:23" ht="16.5">
      <c r="A318" s="12"/>
      <c r="B318" s="2"/>
      <c r="C318" s="1"/>
      <c r="D318" s="1"/>
      <c r="E318" s="1"/>
      <c r="F318" s="1"/>
      <c r="G318" s="1"/>
      <c r="H318" s="1"/>
      <c r="I318" s="1"/>
      <c r="J318" s="1"/>
      <c r="K318" s="1"/>
      <c r="L318" s="10">
        <v>1273</v>
      </c>
      <c r="M318" s="10" t="s">
        <v>1216</v>
      </c>
      <c r="N318" s="10" t="s">
        <v>881</v>
      </c>
      <c r="O318" s="1"/>
      <c r="P318" s="1"/>
      <c r="Q318" s="1"/>
      <c r="R318" s="1"/>
      <c r="S318" s="36" t="s">
        <v>752</v>
      </c>
      <c r="T318" s="36" t="s">
        <v>152</v>
      </c>
      <c r="U318" s="36" t="s">
        <v>753</v>
      </c>
      <c r="V318" s="36"/>
      <c r="W318" s="36"/>
    </row>
    <row r="319" spans="1:23" ht="16.5">
      <c r="A319" s="12"/>
      <c r="B319" s="2"/>
      <c r="C319" s="1"/>
      <c r="D319" s="1"/>
      <c r="E319" s="1"/>
      <c r="F319" s="1"/>
      <c r="G319" s="1"/>
      <c r="H319" s="1"/>
      <c r="I319" s="1"/>
      <c r="J319" s="1"/>
      <c r="K319" s="1"/>
      <c r="L319" s="10">
        <v>7504</v>
      </c>
      <c r="M319" s="10" t="s">
        <v>1217</v>
      </c>
      <c r="N319" s="10" t="s">
        <v>882</v>
      </c>
      <c r="O319" s="1"/>
      <c r="P319" s="1"/>
      <c r="Q319" s="1"/>
      <c r="R319" s="1"/>
      <c r="S319" s="36" t="s">
        <v>754</v>
      </c>
      <c r="T319" s="36" t="s">
        <v>152</v>
      </c>
      <c r="U319" s="36" t="s">
        <v>755</v>
      </c>
      <c r="V319" s="36"/>
      <c r="W319" s="36"/>
    </row>
    <row r="320" spans="1:23" ht="16.5">
      <c r="A320" s="12"/>
      <c r="B320" s="2"/>
      <c r="C320" s="1"/>
      <c r="D320" s="1"/>
      <c r="E320" s="1"/>
      <c r="F320" s="1"/>
      <c r="G320" s="1"/>
      <c r="H320" s="1"/>
      <c r="I320" s="1"/>
      <c r="J320" s="1"/>
      <c r="K320" s="1"/>
      <c r="L320" s="10">
        <v>6162</v>
      </c>
      <c r="M320" s="10" t="s">
        <v>1218</v>
      </c>
      <c r="N320" s="10" t="s">
        <v>881</v>
      </c>
      <c r="O320" s="1"/>
      <c r="P320" s="1"/>
      <c r="Q320" s="1"/>
      <c r="R320" s="1"/>
      <c r="S320" s="36" t="s">
        <v>756</v>
      </c>
      <c r="T320" s="36" t="s">
        <v>152</v>
      </c>
      <c r="U320" s="36" t="s">
        <v>757</v>
      </c>
      <c r="V320" s="36"/>
      <c r="W320" s="36"/>
    </row>
    <row r="321" spans="1:23" ht="16.5">
      <c r="A321" s="12"/>
      <c r="B321" s="2"/>
      <c r="C321" s="1"/>
      <c r="D321" s="1"/>
      <c r="E321" s="1"/>
      <c r="F321" s="1"/>
      <c r="G321" s="1"/>
      <c r="H321" s="1"/>
      <c r="I321" s="1"/>
      <c r="J321" s="1"/>
      <c r="K321" s="1"/>
      <c r="L321" s="10">
        <v>5111</v>
      </c>
      <c r="M321" s="10" t="s">
        <v>1219</v>
      </c>
      <c r="N321" s="10" t="s">
        <v>881</v>
      </c>
      <c r="O321" s="1"/>
      <c r="P321" s="1"/>
      <c r="Q321" s="1"/>
      <c r="R321" s="1"/>
      <c r="S321" s="36" t="s">
        <v>758</v>
      </c>
      <c r="T321" s="36" t="s">
        <v>152</v>
      </c>
      <c r="U321" s="36" t="s">
        <v>759</v>
      </c>
      <c r="V321" s="36"/>
      <c r="W321" s="36"/>
    </row>
    <row r="322" spans="1:23" ht="16.5">
      <c r="A322" s="12"/>
      <c r="B322" s="2"/>
      <c r="C322" s="1"/>
      <c r="D322" s="1"/>
      <c r="E322" s="1"/>
      <c r="F322" s="1"/>
      <c r="G322" s="1"/>
      <c r="H322" s="1"/>
      <c r="I322" s="1"/>
      <c r="J322" s="1"/>
      <c r="K322" s="1"/>
      <c r="L322" s="10">
        <v>5112</v>
      </c>
      <c r="M322" s="10" t="s">
        <v>1220</v>
      </c>
      <c r="N322" s="10" t="s">
        <v>881</v>
      </c>
      <c r="O322" s="1"/>
      <c r="P322" s="1"/>
      <c r="Q322" s="1"/>
      <c r="R322" s="1"/>
      <c r="S322" s="36" t="s">
        <v>760</v>
      </c>
      <c r="T322" s="36" t="s">
        <v>152</v>
      </c>
      <c r="U322" s="36" t="s">
        <v>761</v>
      </c>
      <c r="V322" s="36"/>
      <c r="W322" s="36"/>
    </row>
    <row r="323" spans="1:23" ht="16.5">
      <c r="A323" s="12"/>
      <c r="B323" s="2"/>
      <c r="C323" s="1"/>
      <c r="D323" s="1"/>
      <c r="E323" s="1"/>
      <c r="F323" s="1"/>
      <c r="G323" s="1"/>
      <c r="H323" s="1"/>
      <c r="I323" s="1"/>
      <c r="J323" s="1"/>
      <c r="K323" s="1"/>
      <c r="L323" s="10">
        <v>5113</v>
      </c>
      <c r="M323" s="10" t="s">
        <v>1221</v>
      </c>
      <c r="N323" s="10" t="s">
        <v>881</v>
      </c>
      <c r="O323" s="1"/>
      <c r="P323" s="1"/>
      <c r="Q323" s="1"/>
      <c r="R323" s="1"/>
      <c r="S323" s="36" t="s">
        <v>762</v>
      </c>
      <c r="T323" s="36" t="s">
        <v>152</v>
      </c>
      <c r="U323" s="36" t="s">
        <v>763</v>
      </c>
      <c r="V323" s="36"/>
      <c r="W323" s="36"/>
    </row>
    <row r="324" spans="1:23" ht="16.5">
      <c r="A324" s="12"/>
      <c r="B324" s="2"/>
      <c r="C324" s="1"/>
      <c r="D324" s="1"/>
      <c r="E324" s="1"/>
      <c r="F324" s="1"/>
      <c r="G324" s="1"/>
      <c r="H324" s="1"/>
      <c r="I324" s="1"/>
      <c r="J324" s="1"/>
      <c r="K324" s="1"/>
      <c r="L324" s="10">
        <v>5114</v>
      </c>
      <c r="M324" s="10" t="s">
        <v>1222</v>
      </c>
      <c r="N324" s="10" t="s">
        <v>881</v>
      </c>
      <c r="O324" s="1"/>
      <c r="P324" s="1"/>
      <c r="Q324" s="1"/>
      <c r="R324" s="1"/>
      <c r="S324" s="36" t="s">
        <v>764</v>
      </c>
      <c r="T324" s="36" t="s">
        <v>152</v>
      </c>
      <c r="U324" s="36" t="s">
        <v>765</v>
      </c>
      <c r="V324" s="36"/>
      <c r="W324" s="36"/>
    </row>
    <row r="325" spans="1:23" ht="16.5">
      <c r="A325" s="12"/>
      <c r="B325" s="2"/>
      <c r="C325" s="1"/>
      <c r="D325" s="1"/>
      <c r="E325" s="1"/>
      <c r="F325" s="1"/>
      <c r="G325" s="1"/>
      <c r="H325" s="1"/>
      <c r="I325" s="1"/>
      <c r="J325" s="1"/>
      <c r="K325" s="1"/>
      <c r="L325" s="10">
        <v>3875</v>
      </c>
      <c r="M325" s="10" t="s">
        <v>1223</v>
      </c>
      <c r="N325" s="10" t="s">
        <v>83</v>
      </c>
      <c r="O325" s="1"/>
      <c r="P325" s="1"/>
      <c r="Q325" s="1"/>
      <c r="R325" s="1"/>
      <c r="S325" s="36" t="s">
        <v>766</v>
      </c>
      <c r="T325" s="36" t="s">
        <v>152</v>
      </c>
      <c r="U325" s="36" t="s">
        <v>767</v>
      </c>
      <c r="V325" s="36"/>
      <c r="W325" s="36"/>
    </row>
    <row r="326" spans="1:23" ht="16.5">
      <c r="A326" s="12"/>
      <c r="B326" s="2"/>
      <c r="C326" s="1"/>
      <c r="D326" s="1"/>
      <c r="E326" s="1"/>
      <c r="F326" s="1"/>
      <c r="G326" s="1"/>
      <c r="H326" s="1"/>
      <c r="I326" s="1"/>
      <c r="J326" s="1"/>
      <c r="K326" s="1"/>
      <c r="L326" s="10">
        <v>3447</v>
      </c>
      <c r="M326" s="10" t="s">
        <v>1224</v>
      </c>
      <c r="N326" s="10" t="s">
        <v>882</v>
      </c>
      <c r="O326" s="1"/>
      <c r="P326" s="1"/>
      <c r="Q326" s="1"/>
      <c r="R326" s="1"/>
      <c r="S326" s="36" t="s">
        <v>768</v>
      </c>
      <c r="T326" s="36" t="s">
        <v>152</v>
      </c>
      <c r="U326" s="36" t="s">
        <v>769</v>
      </c>
      <c r="V326" s="36"/>
      <c r="W326" s="36"/>
    </row>
    <row r="327" spans="1:23" ht="16.5">
      <c r="A327" s="12"/>
      <c r="B327" s="2"/>
      <c r="C327" s="1"/>
      <c r="D327" s="1"/>
      <c r="E327" s="1"/>
      <c r="F327" s="1"/>
      <c r="G327" s="1"/>
      <c r="H327" s="1"/>
      <c r="I327" s="1"/>
      <c r="J327" s="1"/>
      <c r="K327" s="1"/>
      <c r="L327" s="10">
        <v>2241</v>
      </c>
      <c r="M327" s="10" t="s">
        <v>1225</v>
      </c>
      <c r="N327" s="10" t="s">
        <v>881</v>
      </c>
      <c r="O327" s="1"/>
      <c r="P327" s="1"/>
      <c r="Q327" s="1"/>
      <c r="R327" s="1"/>
      <c r="S327" s="36" t="s">
        <v>770</v>
      </c>
      <c r="T327" s="36" t="s">
        <v>152</v>
      </c>
      <c r="U327" s="36" t="s">
        <v>771</v>
      </c>
      <c r="V327" s="36"/>
      <c r="W327" s="36"/>
    </row>
    <row r="328" spans="1:23" ht="16.5">
      <c r="A328" s="12"/>
      <c r="B328" s="2"/>
      <c r="C328" s="1"/>
      <c r="D328" s="1"/>
      <c r="E328" s="1"/>
      <c r="F328" s="1"/>
      <c r="G328" s="1"/>
      <c r="H328" s="1"/>
      <c r="I328" s="1"/>
      <c r="J328" s="1"/>
      <c r="K328" s="1"/>
      <c r="L328" s="10">
        <v>2242</v>
      </c>
      <c r="M328" s="10" t="s">
        <v>1226</v>
      </c>
      <c r="N328" s="10" t="s">
        <v>881</v>
      </c>
      <c r="O328" s="1"/>
      <c r="P328" s="1"/>
      <c r="Q328" s="1"/>
      <c r="R328" s="1"/>
      <c r="S328" s="36" t="s">
        <v>772</v>
      </c>
      <c r="T328" s="36" t="s">
        <v>152</v>
      </c>
      <c r="U328" s="36" t="s">
        <v>773</v>
      </c>
      <c r="V328" s="36"/>
      <c r="W328" s="36"/>
    </row>
    <row r="329" spans="1:23" ht="16.5">
      <c r="A329" s="12"/>
      <c r="B329" s="2"/>
      <c r="C329" s="1"/>
      <c r="D329" s="1"/>
      <c r="E329" s="1"/>
      <c r="F329" s="1"/>
      <c r="G329" s="1"/>
      <c r="H329" s="1"/>
      <c r="I329" s="1"/>
      <c r="J329" s="1"/>
      <c r="K329" s="1"/>
      <c r="L329" s="10">
        <v>2246</v>
      </c>
      <c r="M329" s="10" t="s">
        <v>1227</v>
      </c>
      <c r="N329" s="10" t="s">
        <v>881</v>
      </c>
      <c r="O329" s="1"/>
      <c r="P329" s="1"/>
      <c r="Q329" s="1"/>
      <c r="R329" s="1"/>
      <c r="S329" s="36" t="s">
        <v>774</v>
      </c>
      <c r="T329" s="36" t="s">
        <v>152</v>
      </c>
      <c r="U329" s="36" t="s">
        <v>775</v>
      </c>
      <c r="V329" s="36"/>
      <c r="W329" s="36"/>
    </row>
    <row r="330" spans="1:23" ht="16.5">
      <c r="A330" s="12"/>
      <c r="B330" s="2"/>
      <c r="C330" s="1"/>
      <c r="D330" s="1"/>
      <c r="E330" s="1"/>
      <c r="F330" s="1"/>
      <c r="G330" s="1"/>
      <c r="H330" s="1"/>
      <c r="I330" s="1"/>
      <c r="J330" s="1"/>
      <c r="K330" s="1"/>
      <c r="L330" s="10">
        <v>2247</v>
      </c>
      <c r="M330" s="10" t="s">
        <v>1228</v>
      </c>
      <c r="N330" s="10" t="s">
        <v>83</v>
      </c>
      <c r="O330" s="1"/>
      <c r="P330" s="1"/>
      <c r="Q330" s="1"/>
      <c r="R330" s="1"/>
      <c r="S330" s="36" t="s">
        <v>776</v>
      </c>
      <c r="T330" s="36" t="s">
        <v>152</v>
      </c>
      <c r="U330" s="36" t="s">
        <v>777</v>
      </c>
      <c r="V330" s="36"/>
      <c r="W330" s="36"/>
    </row>
    <row r="331" spans="1:23" ht="16.5">
      <c r="A331" s="12"/>
      <c r="B331" s="2"/>
      <c r="C331" s="1"/>
      <c r="D331" s="1"/>
      <c r="E331" s="1"/>
      <c r="F331" s="1"/>
      <c r="G331" s="1"/>
      <c r="H331" s="1"/>
      <c r="I331" s="1"/>
      <c r="J331" s="1"/>
      <c r="K331" s="1"/>
      <c r="L331" s="10">
        <v>1167</v>
      </c>
      <c r="M331" s="10" t="s">
        <v>1229</v>
      </c>
      <c r="N331" s="10" t="s">
        <v>881</v>
      </c>
      <c r="O331" s="1"/>
      <c r="P331" s="1"/>
      <c r="Q331" s="1"/>
      <c r="R331" s="1"/>
      <c r="S331" s="36" t="s">
        <v>778</v>
      </c>
      <c r="T331" s="36" t="s">
        <v>152</v>
      </c>
      <c r="U331" s="36" t="s">
        <v>779</v>
      </c>
      <c r="V331" s="36"/>
      <c r="W331" s="36"/>
    </row>
    <row r="332" spans="1:23" ht="16.5">
      <c r="A332" s="12"/>
      <c r="B332" s="2"/>
      <c r="C332" s="1"/>
      <c r="D332" s="1"/>
      <c r="E332" s="1"/>
      <c r="F332" s="1"/>
      <c r="G332" s="1"/>
      <c r="H332" s="1"/>
      <c r="I332" s="1"/>
      <c r="J332" s="1"/>
      <c r="K332" s="1"/>
      <c r="L332" s="10">
        <v>1153</v>
      </c>
      <c r="M332" s="10" t="s">
        <v>1230</v>
      </c>
      <c r="N332" s="10" t="s">
        <v>881</v>
      </c>
      <c r="O332" s="1"/>
      <c r="P332" s="1"/>
      <c r="Q332" s="1"/>
      <c r="R332" s="1"/>
      <c r="S332" s="36" t="s">
        <v>780</v>
      </c>
      <c r="T332" s="36" t="s">
        <v>152</v>
      </c>
      <c r="U332" s="36" t="s">
        <v>781</v>
      </c>
      <c r="V332" s="36"/>
      <c r="W332" s="36"/>
    </row>
    <row r="333" spans="1:23" ht="16.5">
      <c r="A333" s="12"/>
      <c r="B333" s="2"/>
      <c r="C333" s="1"/>
      <c r="D333" s="1"/>
      <c r="E333" s="1"/>
      <c r="F333" s="1"/>
      <c r="G333" s="1"/>
      <c r="H333" s="1"/>
      <c r="I333" s="1"/>
      <c r="J333" s="1"/>
      <c r="K333" s="1"/>
      <c r="L333" s="10">
        <v>1168</v>
      </c>
      <c r="M333" s="10" t="s">
        <v>1231</v>
      </c>
      <c r="N333" s="10" t="s">
        <v>881</v>
      </c>
      <c r="O333" s="1"/>
      <c r="P333" s="1"/>
      <c r="Q333" s="1"/>
      <c r="R333" s="1"/>
      <c r="S333" s="36" t="s">
        <v>782</v>
      </c>
      <c r="T333" s="36" t="s">
        <v>152</v>
      </c>
      <c r="U333" s="36" t="s">
        <v>783</v>
      </c>
      <c r="V333" s="36"/>
      <c r="W333" s="36"/>
    </row>
    <row r="334" spans="1:23" ht="16.5">
      <c r="A334" s="12"/>
      <c r="B334" s="2"/>
      <c r="C334" s="1"/>
      <c r="D334" s="1"/>
      <c r="E334" s="1"/>
      <c r="F334" s="1"/>
      <c r="G334" s="1"/>
      <c r="H334" s="1"/>
      <c r="I334" s="1"/>
      <c r="J334" s="1"/>
      <c r="K334" s="1"/>
      <c r="L334" s="10">
        <v>1154</v>
      </c>
      <c r="M334" s="10" t="s">
        <v>1232</v>
      </c>
      <c r="N334" s="10" t="s">
        <v>881</v>
      </c>
      <c r="O334" s="1"/>
      <c r="P334" s="1"/>
      <c r="Q334" s="1"/>
      <c r="R334" s="1"/>
      <c r="S334" s="36" t="s">
        <v>784</v>
      </c>
      <c r="T334" s="36" t="s">
        <v>152</v>
      </c>
      <c r="U334" s="36" t="s">
        <v>785</v>
      </c>
      <c r="V334" s="36"/>
      <c r="W334" s="36"/>
    </row>
    <row r="335" spans="1:23" ht="16.5">
      <c r="A335" s="12"/>
      <c r="B335" s="2"/>
      <c r="C335" s="1"/>
      <c r="D335" s="1"/>
      <c r="E335" s="1"/>
      <c r="F335" s="1"/>
      <c r="G335" s="1"/>
      <c r="H335" s="1"/>
      <c r="I335" s="1"/>
      <c r="J335" s="1"/>
      <c r="K335" s="1"/>
      <c r="L335" s="10">
        <v>1165</v>
      </c>
      <c r="M335" s="10" t="s">
        <v>1233</v>
      </c>
      <c r="N335" s="10" t="s">
        <v>881</v>
      </c>
      <c r="O335" s="1"/>
      <c r="P335" s="1"/>
      <c r="Q335" s="1"/>
      <c r="R335" s="1"/>
      <c r="S335" s="36" t="s">
        <v>786</v>
      </c>
      <c r="T335" s="36" t="s">
        <v>177</v>
      </c>
      <c r="U335" s="36" t="s">
        <v>787</v>
      </c>
      <c r="V335" s="36"/>
      <c r="W335" s="36"/>
    </row>
    <row r="336" spans="1:23" ht="16.5">
      <c r="A336" s="12"/>
      <c r="B336" s="2"/>
      <c r="C336" s="1"/>
      <c r="D336" s="1"/>
      <c r="E336" s="1"/>
      <c r="F336" s="1"/>
      <c r="G336" s="1"/>
      <c r="H336" s="1"/>
      <c r="I336" s="1"/>
      <c r="J336" s="1"/>
      <c r="K336" s="1"/>
      <c r="L336" s="10">
        <v>2123</v>
      </c>
      <c r="M336" s="10" t="s">
        <v>1234</v>
      </c>
      <c r="N336" s="10" t="s">
        <v>881</v>
      </c>
      <c r="O336" s="1"/>
      <c r="P336" s="1"/>
      <c r="Q336" s="1"/>
      <c r="R336" s="1"/>
      <c r="S336" s="36" t="s">
        <v>788</v>
      </c>
      <c r="T336" s="36" t="s">
        <v>152</v>
      </c>
      <c r="U336" s="36" t="s">
        <v>789</v>
      </c>
      <c r="V336" s="36"/>
      <c r="W336" s="36"/>
    </row>
    <row r="337" spans="1:23" ht="16.5">
      <c r="A337" s="12"/>
      <c r="B337" s="2"/>
      <c r="C337" s="1"/>
      <c r="D337" s="1"/>
      <c r="E337" s="1"/>
      <c r="F337" s="1"/>
      <c r="G337" s="1"/>
      <c r="H337" s="1"/>
      <c r="I337" s="1"/>
      <c r="J337" s="1"/>
      <c r="K337" s="1"/>
      <c r="L337" s="10">
        <v>2128</v>
      </c>
      <c r="M337" s="10" t="s">
        <v>1235</v>
      </c>
      <c r="N337" s="10" t="s">
        <v>881</v>
      </c>
      <c r="O337" s="1"/>
      <c r="P337" s="1"/>
      <c r="Q337" s="1"/>
      <c r="R337" s="1"/>
      <c r="S337" s="36" t="s">
        <v>790</v>
      </c>
      <c r="T337" s="36" t="s">
        <v>152</v>
      </c>
      <c r="U337" s="36" t="s">
        <v>791</v>
      </c>
      <c r="V337" s="36"/>
      <c r="W337" s="36"/>
    </row>
    <row r="338" spans="1:23" ht="16.5">
      <c r="A338" s="12"/>
      <c r="B338" s="2"/>
      <c r="C338" s="1"/>
      <c r="D338" s="1"/>
      <c r="E338" s="1"/>
      <c r="F338" s="1"/>
      <c r="G338" s="1"/>
      <c r="H338" s="1"/>
      <c r="I338" s="1"/>
      <c r="J338" s="1"/>
      <c r="K338" s="1"/>
      <c r="L338" s="10">
        <v>2120</v>
      </c>
      <c r="M338" s="10" t="s">
        <v>1236</v>
      </c>
      <c r="N338" s="10" t="s">
        <v>881</v>
      </c>
      <c r="O338" s="1"/>
      <c r="P338" s="1"/>
      <c r="Q338" s="1"/>
      <c r="R338" s="1"/>
      <c r="S338" s="36" t="s">
        <v>792</v>
      </c>
      <c r="T338" s="36" t="s">
        <v>152</v>
      </c>
      <c r="U338" s="36" t="s">
        <v>793</v>
      </c>
      <c r="V338" s="36"/>
      <c r="W338" s="36"/>
    </row>
    <row r="339" spans="1:23" ht="16.5">
      <c r="A339" s="12"/>
      <c r="B339" s="2"/>
      <c r="C339" s="1"/>
      <c r="D339" s="1"/>
      <c r="E339" s="1"/>
      <c r="F339" s="1"/>
      <c r="G339" s="1"/>
      <c r="H339" s="1"/>
      <c r="I339" s="1"/>
      <c r="J339" s="1"/>
      <c r="K339" s="1"/>
      <c r="L339" s="10">
        <v>2118</v>
      </c>
      <c r="M339" s="10" t="s">
        <v>1237</v>
      </c>
      <c r="N339" s="10" t="s">
        <v>881</v>
      </c>
      <c r="O339" s="1"/>
      <c r="P339" s="1"/>
      <c r="Q339" s="1"/>
      <c r="R339" s="1"/>
      <c r="S339" s="36" t="s">
        <v>794</v>
      </c>
      <c r="T339" s="36" t="s">
        <v>152</v>
      </c>
      <c r="U339" s="36" t="s">
        <v>795</v>
      </c>
      <c r="V339" s="36"/>
      <c r="W339" s="36"/>
    </row>
    <row r="340" spans="1:23" ht="16.5">
      <c r="A340" s="12"/>
      <c r="B340" s="2"/>
      <c r="C340" s="1"/>
      <c r="D340" s="1"/>
      <c r="E340" s="1"/>
      <c r="F340" s="1"/>
      <c r="G340" s="1"/>
      <c r="H340" s="1"/>
      <c r="I340" s="1"/>
      <c r="J340" s="1"/>
      <c r="K340" s="1"/>
      <c r="L340" s="10">
        <v>2122</v>
      </c>
      <c r="M340" s="10" t="s">
        <v>1238</v>
      </c>
      <c r="N340" s="10" t="s">
        <v>881</v>
      </c>
      <c r="O340" s="1"/>
      <c r="P340" s="1"/>
      <c r="Q340" s="1"/>
      <c r="R340" s="1"/>
      <c r="S340" s="36" t="s">
        <v>796</v>
      </c>
      <c r="T340" s="36" t="s">
        <v>152</v>
      </c>
      <c r="U340" s="36" t="s">
        <v>797</v>
      </c>
      <c r="V340" s="36"/>
      <c r="W340" s="36"/>
    </row>
    <row r="341" spans="1:23" ht="16.5">
      <c r="A341" s="12"/>
      <c r="B341" s="2"/>
      <c r="C341" s="1"/>
      <c r="D341" s="1"/>
      <c r="E341" s="1"/>
      <c r="F341" s="1"/>
      <c r="G341" s="1"/>
      <c r="H341" s="1"/>
      <c r="I341" s="1"/>
      <c r="J341" s="1"/>
      <c r="K341" s="1"/>
      <c r="L341" s="10">
        <v>2125</v>
      </c>
      <c r="M341" s="10" t="s">
        <v>1239</v>
      </c>
      <c r="N341" s="10" t="s">
        <v>881</v>
      </c>
      <c r="O341" s="1"/>
      <c r="P341" s="1"/>
      <c r="Q341" s="1"/>
      <c r="R341" s="1"/>
      <c r="S341" s="36" t="s">
        <v>798</v>
      </c>
      <c r="T341" s="36" t="s">
        <v>152</v>
      </c>
      <c r="U341" s="36" t="s">
        <v>799</v>
      </c>
      <c r="V341" s="36"/>
      <c r="W341" s="36"/>
    </row>
    <row r="342" spans="1:23" ht="16.5">
      <c r="A342" s="12"/>
      <c r="B342" s="2"/>
      <c r="C342" s="1"/>
      <c r="D342" s="1"/>
      <c r="E342" s="1"/>
      <c r="F342" s="1"/>
      <c r="G342" s="1"/>
      <c r="H342" s="1"/>
      <c r="I342" s="1"/>
      <c r="J342" s="1"/>
      <c r="K342" s="1"/>
      <c r="L342" s="10">
        <v>8013</v>
      </c>
      <c r="M342" s="10" t="s">
        <v>1240</v>
      </c>
      <c r="N342" s="10" t="s">
        <v>882</v>
      </c>
      <c r="O342" s="1"/>
      <c r="P342" s="1"/>
      <c r="Q342" s="1"/>
      <c r="R342" s="1"/>
      <c r="S342" s="36" t="s">
        <v>800</v>
      </c>
      <c r="T342" s="36" t="s">
        <v>152</v>
      </c>
      <c r="U342" s="36" t="s">
        <v>801</v>
      </c>
      <c r="V342" s="36"/>
      <c r="W342" s="36"/>
    </row>
    <row r="343" spans="1:23" ht="16.5">
      <c r="A343" s="12"/>
      <c r="B343" s="2"/>
      <c r="C343" s="1"/>
      <c r="D343" s="1"/>
      <c r="E343" s="1"/>
      <c r="F343" s="1"/>
      <c r="G343" s="1"/>
      <c r="H343" s="1"/>
      <c r="I343" s="1"/>
      <c r="J343" s="1"/>
      <c r="K343" s="1"/>
      <c r="L343" s="10">
        <v>8012</v>
      </c>
      <c r="M343" s="10" t="s">
        <v>1241</v>
      </c>
      <c r="N343" s="10" t="s">
        <v>877</v>
      </c>
      <c r="O343" s="1"/>
      <c r="P343" s="1"/>
      <c r="Q343" s="1"/>
      <c r="R343" s="1"/>
      <c r="S343" s="36" t="s">
        <v>802</v>
      </c>
      <c r="T343" s="36" t="s">
        <v>152</v>
      </c>
      <c r="U343" s="36" t="s">
        <v>803</v>
      </c>
      <c r="V343" s="36"/>
      <c r="W343" s="36"/>
    </row>
    <row r="344" spans="1:23" ht="16.5">
      <c r="A344" s="12"/>
      <c r="B344" s="2"/>
      <c r="C344" s="1"/>
      <c r="D344" s="1"/>
      <c r="E344" s="1"/>
      <c r="F344" s="1"/>
      <c r="G344" s="1"/>
      <c r="H344" s="1"/>
      <c r="I344" s="1"/>
      <c r="J344" s="1"/>
      <c r="K344" s="1"/>
      <c r="L344" s="10">
        <v>8042</v>
      </c>
      <c r="M344" s="10" t="s">
        <v>1242</v>
      </c>
      <c r="N344" s="10" t="s">
        <v>881</v>
      </c>
      <c r="O344" s="1"/>
      <c r="P344" s="1"/>
      <c r="Q344" s="1"/>
      <c r="R344" s="1"/>
      <c r="S344" s="36" t="s">
        <v>804</v>
      </c>
      <c r="T344" s="36" t="s">
        <v>152</v>
      </c>
      <c r="U344" s="36" t="s">
        <v>805</v>
      </c>
      <c r="V344" s="36"/>
      <c r="W344" s="36"/>
    </row>
    <row r="345" spans="1:23" ht="16.5">
      <c r="A345" s="12"/>
      <c r="B345" s="2"/>
      <c r="C345" s="1"/>
      <c r="D345" s="1"/>
      <c r="E345" s="1"/>
      <c r="F345" s="1"/>
      <c r="G345" s="1"/>
      <c r="H345" s="1"/>
      <c r="I345" s="1"/>
      <c r="J345" s="1"/>
      <c r="K345" s="1"/>
      <c r="L345" s="10">
        <v>8043</v>
      </c>
      <c r="M345" s="10" t="s">
        <v>1243</v>
      </c>
      <c r="N345" s="10" t="s">
        <v>881</v>
      </c>
      <c r="O345" s="1"/>
      <c r="P345" s="1"/>
      <c r="Q345" s="1"/>
      <c r="R345" s="1"/>
      <c r="S345" s="36" t="s">
        <v>103</v>
      </c>
      <c r="T345" s="36" t="s">
        <v>152</v>
      </c>
      <c r="U345" s="36" t="s">
        <v>806</v>
      </c>
      <c r="V345" s="36"/>
      <c r="W345" s="36"/>
    </row>
    <row r="346" spans="1:23" ht="16.5">
      <c r="A346" s="12"/>
      <c r="B346" s="2"/>
      <c r="C346" s="1"/>
      <c r="D346" s="1"/>
      <c r="E346" s="1"/>
      <c r="F346" s="1"/>
      <c r="G346" s="1"/>
      <c r="H346" s="1"/>
      <c r="I346" s="1"/>
      <c r="J346" s="1"/>
      <c r="K346" s="1"/>
      <c r="L346" s="10">
        <v>6231</v>
      </c>
      <c r="M346" s="10" t="s">
        <v>1244</v>
      </c>
      <c r="N346" s="10" t="s">
        <v>881</v>
      </c>
      <c r="O346" s="1"/>
      <c r="P346" s="1"/>
      <c r="Q346" s="1"/>
      <c r="R346" s="1"/>
      <c r="S346" s="36" t="s">
        <v>807</v>
      </c>
      <c r="T346" s="36" t="s">
        <v>152</v>
      </c>
      <c r="U346" s="36" t="s">
        <v>808</v>
      </c>
      <c r="V346" s="36"/>
      <c r="W346" s="36"/>
    </row>
    <row r="347" spans="1:23" ht="16.5">
      <c r="A347" s="12"/>
      <c r="B347" s="2"/>
      <c r="C347" s="1"/>
      <c r="D347" s="1"/>
      <c r="E347" s="1"/>
      <c r="F347" s="1"/>
      <c r="G347" s="1"/>
      <c r="H347" s="1"/>
      <c r="I347" s="1"/>
      <c r="J347" s="1"/>
      <c r="K347" s="1"/>
      <c r="L347" s="10">
        <v>6232</v>
      </c>
      <c r="M347" s="10" t="s">
        <v>1245</v>
      </c>
      <c r="N347" s="10" t="s">
        <v>881</v>
      </c>
      <c r="O347" s="1"/>
      <c r="P347" s="1"/>
      <c r="Q347" s="1"/>
      <c r="R347" s="1"/>
      <c r="S347" s="36" t="s">
        <v>809</v>
      </c>
      <c r="T347" s="36" t="s">
        <v>152</v>
      </c>
      <c r="U347" s="36" t="s">
        <v>810</v>
      </c>
      <c r="V347" s="36"/>
      <c r="W347" s="36"/>
    </row>
    <row r="348" spans="1:23" ht="16.5">
      <c r="A348" s="12"/>
      <c r="B348" s="2"/>
      <c r="C348" s="1"/>
      <c r="D348" s="1"/>
      <c r="E348" s="1"/>
      <c r="F348" s="1"/>
      <c r="G348" s="1"/>
      <c r="H348" s="1"/>
      <c r="I348" s="1"/>
      <c r="J348" s="1"/>
      <c r="K348" s="1"/>
      <c r="L348" s="10">
        <v>6233</v>
      </c>
      <c r="M348" s="10" t="s">
        <v>1246</v>
      </c>
      <c r="N348" s="10" t="s">
        <v>881</v>
      </c>
      <c r="O348" s="1"/>
      <c r="P348" s="1"/>
      <c r="Q348" s="1"/>
      <c r="R348" s="1"/>
      <c r="S348" s="36" t="s">
        <v>108</v>
      </c>
      <c r="T348" s="36" t="s">
        <v>152</v>
      </c>
      <c r="U348" s="36" t="s">
        <v>346</v>
      </c>
      <c r="V348" s="36"/>
      <c r="W348" s="36"/>
    </row>
    <row r="349" spans="1:23" ht="16.5">
      <c r="A349" s="12"/>
      <c r="B349" s="2"/>
      <c r="C349" s="1"/>
      <c r="D349" s="1"/>
      <c r="E349" s="1"/>
      <c r="F349" s="1"/>
      <c r="G349" s="1"/>
      <c r="H349" s="1"/>
      <c r="I349" s="1"/>
      <c r="J349" s="1"/>
      <c r="K349" s="1"/>
      <c r="L349" s="10">
        <v>6234</v>
      </c>
      <c r="M349" s="10" t="s">
        <v>1247</v>
      </c>
      <c r="N349" s="10" t="s">
        <v>881</v>
      </c>
      <c r="O349" s="1"/>
      <c r="P349" s="1"/>
      <c r="Q349" s="1"/>
      <c r="R349" s="1"/>
      <c r="S349" s="36" t="s">
        <v>811</v>
      </c>
      <c r="T349" s="36" t="s">
        <v>152</v>
      </c>
      <c r="U349" s="36" t="s">
        <v>812</v>
      </c>
      <c r="V349" s="36"/>
      <c r="W349" s="36"/>
    </row>
    <row r="350" spans="1:23" ht="16.5">
      <c r="A350" s="12"/>
      <c r="B350" s="2"/>
      <c r="C350" s="1"/>
      <c r="D350" s="1"/>
      <c r="E350" s="1"/>
      <c r="F350" s="1"/>
      <c r="G350" s="1"/>
      <c r="H350" s="1"/>
      <c r="I350" s="1"/>
      <c r="J350" s="1"/>
      <c r="K350" s="1"/>
      <c r="L350" s="10">
        <v>6217</v>
      </c>
      <c r="M350" s="10" t="s">
        <v>1248</v>
      </c>
      <c r="N350" s="10" t="s">
        <v>881</v>
      </c>
      <c r="O350" s="1"/>
      <c r="P350" s="1"/>
      <c r="Q350" s="1"/>
      <c r="R350" s="1"/>
      <c r="S350" s="36" t="s">
        <v>813</v>
      </c>
      <c r="T350" s="36" t="s">
        <v>152</v>
      </c>
      <c r="U350" s="36" t="s">
        <v>814</v>
      </c>
      <c r="V350" s="36"/>
      <c r="W350" s="36"/>
    </row>
    <row r="351" spans="1:23" ht="16.5">
      <c r="A351" s="12"/>
      <c r="B351" s="2"/>
      <c r="C351" s="1"/>
      <c r="D351" s="1"/>
      <c r="E351" s="1"/>
      <c r="F351" s="1"/>
      <c r="G351" s="1"/>
      <c r="H351" s="1"/>
      <c r="I351" s="1"/>
      <c r="J351" s="1"/>
      <c r="K351" s="1"/>
      <c r="L351" s="10">
        <v>6221</v>
      </c>
      <c r="M351" s="10" t="s">
        <v>1249</v>
      </c>
      <c r="N351" s="10" t="s">
        <v>881</v>
      </c>
      <c r="O351" s="1"/>
      <c r="P351" s="1"/>
      <c r="Q351" s="1"/>
      <c r="R351" s="1"/>
      <c r="S351" s="36" t="s">
        <v>815</v>
      </c>
      <c r="T351" s="36" t="s">
        <v>152</v>
      </c>
      <c r="U351" s="36" t="s">
        <v>816</v>
      </c>
      <c r="V351" s="36"/>
      <c r="W351" s="36"/>
    </row>
    <row r="352" spans="1:23" ht="16.5">
      <c r="A352" s="12"/>
      <c r="B352" s="2"/>
      <c r="C352" s="1"/>
      <c r="D352" s="1"/>
      <c r="E352" s="1"/>
      <c r="F352" s="1"/>
      <c r="G352" s="1"/>
      <c r="H352" s="1"/>
      <c r="I352" s="1"/>
      <c r="J352" s="1"/>
      <c r="K352" s="1"/>
      <c r="L352" s="10">
        <v>6222</v>
      </c>
      <c r="M352" s="10" t="s">
        <v>1250</v>
      </c>
      <c r="N352" s="10" t="s">
        <v>881</v>
      </c>
      <c r="O352" s="1"/>
      <c r="P352" s="1"/>
      <c r="Q352" s="1"/>
      <c r="R352" s="1"/>
      <c r="S352" s="36" t="s">
        <v>817</v>
      </c>
      <c r="T352" s="36" t="s">
        <v>152</v>
      </c>
      <c r="U352" s="36" t="s">
        <v>818</v>
      </c>
      <c r="V352" s="36"/>
      <c r="W352" s="36"/>
    </row>
    <row r="353" spans="1:23" ht="16.5">
      <c r="A353" s="12"/>
      <c r="B353" s="2"/>
      <c r="C353" s="1"/>
      <c r="D353" s="1"/>
      <c r="E353" s="1"/>
      <c r="F353" s="1"/>
      <c r="G353" s="1"/>
      <c r="H353" s="1"/>
      <c r="I353" s="1"/>
      <c r="J353" s="1"/>
      <c r="K353" s="1"/>
      <c r="L353" s="10">
        <v>6213</v>
      </c>
      <c r="M353" s="10" t="s">
        <v>1251</v>
      </c>
      <c r="N353" s="10" t="s">
        <v>881</v>
      </c>
      <c r="O353" s="1"/>
      <c r="P353" s="1"/>
      <c r="Q353" s="1"/>
      <c r="R353" s="1"/>
      <c r="S353" s="36" t="s">
        <v>112</v>
      </c>
      <c r="T353" s="36" t="s">
        <v>152</v>
      </c>
      <c r="U353" s="36" t="s">
        <v>437</v>
      </c>
      <c r="V353" s="36"/>
      <c r="W353" s="36"/>
    </row>
    <row r="354" spans="1:23" ht="16.5">
      <c r="A354" s="12"/>
      <c r="B354" s="2"/>
      <c r="C354" s="1"/>
      <c r="D354" s="1"/>
      <c r="E354" s="1"/>
      <c r="F354" s="1"/>
      <c r="G354" s="1"/>
      <c r="H354" s="1"/>
      <c r="I354" s="1"/>
      <c r="J354" s="1"/>
      <c r="K354" s="1"/>
      <c r="L354" s="10">
        <v>6214</v>
      </c>
      <c r="M354" s="10" t="s">
        <v>1252</v>
      </c>
      <c r="N354" s="10" t="s">
        <v>881</v>
      </c>
      <c r="O354" s="1"/>
      <c r="P354" s="1"/>
      <c r="Q354" s="1"/>
      <c r="R354" s="1"/>
      <c r="S354" s="36" t="s">
        <v>115</v>
      </c>
      <c r="T354" s="36" t="s">
        <v>152</v>
      </c>
      <c r="U354" s="36" t="s">
        <v>465</v>
      </c>
      <c r="V354" s="36"/>
      <c r="W354" s="36"/>
    </row>
    <row r="355" spans="1:23" ht="16.5">
      <c r="A355" s="12"/>
      <c r="B355" s="2"/>
      <c r="C355" s="1"/>
      <c r="D355" s="1"/>
      <c r="E355" s="1"/>
      <c r="F355" s="1"/>
      <c r="G355" s="1"/>
      <c r="H355" s="1"/>
      <c r="I355" s="1"/>
      <c r="J355" s="1"/>
      <c r="K355" s="1"/>
      <c r="L355" s="10">
        <v>6212</v>
      </c>
      <c r="M355" s="10" t="s">
        <v>1253</v>
      </c>
      <c r="N355" s="10" t="s">
        <v>881</v>
      </c>
      <c r="O355" s="1"/>
      <c r="P355" s="1"/>
      <c r="Q355" s="1"/>
      <c r="R355" s="1"/>
      <c r="S355" s="36" t="s">
        <v>819</v>
      </c>
      <c r="T355" s="36" t="s">
        <v>177</v>
      </c>
      <c r="U355" s="36" t="s">
        <v>820</v>
      </c>
      <c r="V355" s="36"/>
      <c r="W355" s="36"/>
    </row>
    <row r="356" spans="1:23" ht="16.5">
      <c r="A356" s="12"/>
      <c r="B356" s="2"/>
      <c r="C356" s="1"/>
      <c r="D356" s="1"/>
      <c r="E356" s="1"/>
      <c r="F356" s="1"/>
      <c r="G356" s="1"/>
      <c r="H356" s="1"/>
      <c r="I356" s="1"/>
      <c r="J356" s="1"/>
      <c r="K356" s="1"/>
      <c r="L356" s="10">
        <v>6142</v>
      </c>
      <c r="M356" s="10" t="s">
        <v>1254</v>
      </c>
      <c r="N356" s="10" t="s">
        <v>881</v>
      </c>
      <c r="O356" s="1"/>
      <c r="P356" s="1"/>
      <c r="Q356" s="1"/>
      <c r="R356" s="1"/>
      <c r="S356" s="36" t="s">
        <v>821</v>
      </c>
      <c r="T356" s="36" t="s">
        <v>152</v>
      </c>
      <c r="U356" s="36" t="s">
        <v>822</v>
      </c>
      <c r="V356" s="36"/>
      <c r="W356" s="36"/>
    </row>
    <row r="357" spans="1:23" ht="16.5">
      <c r="A357" s="12"/>
      <c r="B357" s="2"/>
      <c r="C357" s="1"/>
      <c r="D357" s="1"/>
      <c r="E357" s="1"/>
      <c r="F357" s="1"/>
      <c r="G357" s="1"/>
      <c r="H357" s="1"/>
      <c r="I357" s="1"/>
      <c r="J357" s="1"/>
      <c r="K357" s="1"/>
      <c r="L357" s="10">
        <v>6237</v>
      </c>
      <c r="M357" s="10" t="s">
        <v>1255</v>
      </c>
      <c r="N357" s="10" t="s">
        <v>881</v>
      </c>
      <c r="O357" s="1"/>
      <c r="P357" s="1"/>
      <c r="Q357" s="1"/>
      <c r="R357" s="1"/>
      <c r="S357" s="36" t="s">
        <v>823</v>
      </c>
      <c r="T357" s="36" t="s">
        <v>152</v>
      </c>
      <c r="U357" s="36" t="s">
        <v>824</v>
      </c>
      <c r="V357" s="36"/>
      <c r="W357" s="36"/>
    </row>
    <row r="358" spans="1:23" ht="16.5">
      <c r="A358" s="12"/>
      <c r="B358" s="2"/>
      <c r="C358" s="1"/>
      <c r="D358" s="1"/>
      <c r="E358" s="1"/>
      <c r="F358" s="1"/>
      <c r="G358" s="1"/>
      <c r="H358" s="1"/>
      <c r="I358" s="1"/>
      <c r="J358" s="1"/>
      <c r="K358" s="1"/>
      <c r="L358" s="10">
        <v>6238</v>
      </c>
      <c r="M358" s="10" t="s">
        <v>1256</v>
      </c>
      <c r="N358" s="10" t="s">
        <v>881</v>
      </c>
      <c r="O358" s="1"/>
      <c r="P358" s="1"/>
      <c r="Q358" s="1"/>
      <c r="R358" s="1"/>
      <c r="S358" s="36" t="s">
        <v>825</v>
      </c>
      <c r="T358" s="36" t="s">
        <v>152</v>
      </c>
      <c r="U358" s="36" t="s">
        <v>826</v>
      </c>
      <c r="V358" s="36"/>
      <c r="W358" s="36"/>
    </row>
    <row r="359" spans="1:23" ht="16.5">
      <c r="A359" s="12"/>
      <c r="B359" s="2"/>
      <c r="C359" s="1"/>
      <c r="D359" s="1"/>
      <c r="E359" s="1"/>
      <c r="F359" s="1"/>
      <c r="G359" s="1"/>
      <c r="H359" s="1"/>
      <c r="I359" s="1"/>
      <c r="J359" s="1"/>
      <c r="K359" s="1"/>
      <c r="L359" s="10">
        <v>1119</v>
      </c>
      <c r="M359" s="10" t="s">
        <v>1257</v>
      </c>
      <c r="N359" s="10" t="s">
        <v>881</v>
      </c>
      <c r="O359" s="1"/>
      <c r="P359" s="1"/>
      <c r="Q359" s="1"/>
      <c r="R359" s="1"/>
      <c r="S359" s="36" t="s">
        <v>827</v>
      </c>
      <c r="T359" s="36" t="s">
        <v>152</v>
      </c>
      <c r="U359" s="36" t="s">
        <v>828</v>
      </c>
      <c r="V359" s="36"/>
      <c r="W359" s="36"/>
    </row>
    <row r="360" spans="1:23" ht="16.5">
      <c r="A360" s="12"/>
      <c r="B360" s="2"/>
      <c r="C360" s="1"/>
      <c r="D360" s="1"/>
      <c r="E360" s="1"/>
      <c r="F360" s="1"/>
      <c r="G360" s="1"/>
      <c r="H360" s="1"/>
      <c r="I360" s="1"/>
      <c r="J360" s="1"/>
      <c r="K360" s="1"/>
      <c r="L360" s="10">
        <v>3108</v>
      </c>
      <c r="M360" s="10" t="s">
        <v>1258</v>
      </c>
      <c r="N360" s="10" t="s">
        <v>884</v>
      </c>
      <c r="O360" s="1"/>
      <c r="P360" s="1"/>
      <c r="Q360" s="1"/>
      <c r="R360" s="1"/>
      <c r="S360" s="36" t="s">
        <v>117</v>
      </c>
      <c r="T360" s="36" t="s">
        <v>177</v>
      </c>
      <c r="U360" s="36" t="s">
        <v>241</v>
      </c>
      <c r="V360" s="36"/>
      <c r="W360" s="36"/>
    </row>
    <row r="361" spans="1:23" ht="16.5">
      <c r="A361" s="12"/>
      <c r="B361" s="2"/>
      <c r="C361" s="1"/>
      <c r="D361" s="1"/>
      <c r="E361" s="1"/>
      <c r="F361" s="1"/>
      <c r="G361" s="1"/>
      <c r="H361" s="1"/>
      <c r="I361" s="1"/>
      <c r="J361" s="1"/>
      <c r="K361" s="1"/>
      <c r="L361" s="10">
        <v>3109</v>
      </c>
      <c r="M361" s="10" t="s">
        <v>1259</v>
      </c>
      <c r="N361" s="10" t="s">
        <v>884</v>
      </c>
      <c r="O361" s="1"/>
      <c r="P361" s="1"/>
      <c r="Q361" s="1"/>
      <c r="R361" s="1"/>
      <c r="S361" s="36" t="s">
        <v>829</v>
      </c>
      <c r="T361" s="36" t="s">
        <v>152</v>
      </c>
      <c r="U361" s="36" t="s">
        <v>830</v>
      </c>
      <c r="V361" s="36"/>
      <c r="W361" s="36"/>
    </row>
    <row r="362" spans="1:23" ht="16.5">
      <c r="A362" s="12"/>
      <c r="B362" s="2"/>
      <c r="C362" s="1"/>
      <c r="D362" s="1"/>
      <c r="E362" s="1"/>
      <c r="F362" s="1"/>
      <c r="G362" s="1"/>
      <c r="H362" s="1"/>
      <c r="I362" s="1"/>
      <c r="J362" s="1"/>
      <c r="K362" s="1"/>
      <c r="L362" s="10">
        <v>3227</v>
      </c>
      <c r="M362" s="10" t="s">
        <v>1260</v>
      </c>
      <c r="N362" s="10" t="s">
        <v>883</v>
      </c>
      <c r="O362" s="1"/>
      <c r="P362" s="1"/>
      <c r="Q362" s="1"/>
      <c r="R362" s="1"/>
      <c r="S362" s="36" t="s">
        <v>119</v>
      </c>
      <c r="T362" s="36" t="s">
        <v>152</v>
      </c>
      <c r="U362" s="36" t="s">
        <v>629</v>
      </c>
      <c r="V362" s="36"/>
      <c r="W362" s="36"/>
    </row>
    <row r="363" spans="1:23" ht="16.5">
      <c r="A363" s="12"/>
      <c r="B363" s="2"/>
      <c r="C363" s="1"/>
      <c r="D363" s="1"/>
      <c r="E363" s="1"/>
      <c r="F363" s="1"/>
      <c r="G363" s="1"/>
      <c r="H363" s="1"/>
      <c r="I363" s="1"/>
      <c r="J363" s="1"/>
      <c r="K363" s="1"/>
      <c r="L363" s="10">
        <v>3119</v>
      </c>
      <c r="M363" s="10" t="s">
        <v>1261</v>
      </c>
      <c r="N363" s="10" t="s">
        <v>882</v>
      </c>
      <c r="O363" s="1"/>
      <c r="P363" s="1"/>
      <c r="Q363" s="1"/>
      <c r="R363" s="1"/>
      <c r="S363" s="36" t="s">
        <v>831</v>
      </c>
      <c r="T363" s="36" t="s">
        <v>152</v>
      </c>
      <c r="U363" s="36" t="s">
        <v>832</v>
      </c>
      <c r="V363" s="36"/>
      <c r="W363" s="36"/>
    </row>
    <row r="364" spans="1:23" ht="16.5">
      <c r="A364" s="12"/>
      <c r="B364" s="2"/>
      <c r="C364" s="1"/>
      <c r="D364" s="1"/>
      <c r="E364" s="1"/>
      <c r="F364" s="1"/>
      <c r="G364" s="1"/>
      <c r="H364" s="1"/>
      <c r="I364" s="1"/>
      <c r="J364" s="1"/>
      <c r="K364" s="1"/>
      <c r="L364" s="10">
        <v>3117</v>
      </c>
      <c r="M364" s="10" t="s">
        <v>1262</v>
      </c>
      <c r="N364" s="10" t="s">
        <v>883</v>
      </c>
      <c r="O364" s="1"/>
      <c r="P364" s="1"/>
      <c r="Q364" s="1"/>
      <c r="R364" s="1"/>
      <c r="S364" s="36" t="s">
        <v>833</v>
      </c>
      <c r="T364" s="36" t="s">
        <v>152</v>
      </c>
      <c r="U364" s="36" t="s">
        <v>834</v>
      </c>
      <c r="V364" s="36"/>
      <c r="W364" s="36"/>
    </row>
    <row r="365" spans="1:23" ht="16.5">
      <c r="A365" s="12"/>
      <c r="B365" s="2"/>
      <c r="C365" s="1"/>
      <c r="D365" s="1"/>
      <c r="E365" s="1"/>
      <c r="F365" s="1"/>
      <c r="G365" s="1"/>
      <c r="H365" s="1"/>
      <c r="I365" s="1"/>
      <c r="J365" s="1"/>
      <c r="K365" s="1"/>
      <c r="L365" s="10">
        <v>3116</v>
      </c>
      <c r="M365" s="10" t="s">
        <v>1263</v>
      </c>
      <c r="N365" s="10" t="s">
        <v>883</v>
      </c>
      <c r="O365" s="1"/>
      <c r="P365" s="1"/>
      <c r="Q365" s="1"/>
      <c r="R365" s="1"/>
      <c r="S365" s="36" t="s">
        <v>121</v>
      </c>
      <c r="T365" s="36" t="s">
        <v>152</v>
      </c>
      <c r="U365" s="36" t="s">
        <v>835</v>
      </c>
      <c r="V365" s="36"/>
      <c r="W365" s="36"/>
    </row>
    <row r="366" spans="1:23" ht="16.5">
      <c r="A366" s="12"/>
      <c r="B366" s="2"/>
      <c r="C366" s="1"/>
      <c r="D366" s="1"/>
      <c r="E366" s="1"/>
      <c r="F366" s="1"/>
      <c r="G366" s="1"/>
      <c r="H366" s="1"/>
      <c r="I366" s="1"/>
      <c r="J366" s="1"/>
      <c r="K366" s="1"/>
      <c r="L366" s="10">
        <v>3113</v>
      </c>
      <c r="M366" s="10" t="s">
        <v>1264</v>
      </c>
      <c r="N366" s="10" t="s">
        <v>884</v>
      </c>
      <c r="O366" s="1"/>
      <c r="P366" s="1"/>
      <c r="Q366" s="1"/>
      <c r="R366" s="1"/>
      <c r="S366" s="36" t="s">
        <v>123</v>
      </c>
      <c r="T366" s="36" t="s">
        <v>152</v>
      </c>
      <c r="U366" s="36" t="s">
        <v>723</v>
      </c>
      <c r="V366" s="36"/>
      <c r="W366" s="36"/>
    </row>
    <row r="367" spans="1:23" ht="16.5">
      <c r="A367" s="12"/>
      <c r="B367" s="2"/>
      <c r="C367" s="1"/>
      <c r="D367" s="1"/>
      <c r="E367" s="1"/>
      <c r="F367" s="1"/>
      <c r="G367" s="1"/>
      <c r="H367" s="1"/>
      <c r="I367" s="1"/>
      <c r="J367" s="1"/>
      <c r="K367" s="1"/>
      <c r="L367" s="10">
        <v>3112</v>
      </c>
      <c r="M367" s="10" t="s">
        <v>1265</v>
      </c>
      <c r="N367" s="10" t="s">
        <v>884</v>
      </c>
      <c r="O367" s="1"/>
      <c r="P367" s="1"/>
      <c r="Q367" s="1"/>
      <c r="R367" s="1"/>
      <c r="S367" s="36" t="s">
        <v>836</v>
      </c>
      <c r="T367" s="36" t="s">
        <v>152</v>
      </c>
      <c r="U367" s="36" t="s">
        <v>837</v>
      </c>
      <c r="V367" s="36"/>
      <c r="W367" s="36"/>
    </row>
    <row r="368" spans="1:23" ht="16.5">
      <c r="A368" s="12"/>
      <c r="B368" s="2"/>
      <c r="C368" s="1"/>
      <c r="D368" s="1"/>
      <c r="E368" s="1"/>
      <c r="F368" s="1"/>
      <c r="G368" s="1"/>
      <c r="H368" s="1"/>
      <c r="I368" s="1"/>
      <c r="J368" s="1"/>
      <c r="K368" s="1"/>
      <c r="L368" s="10">
        <v>3114</v>
      </c>
      <c r="M368" s="10" t="s">
        <v>1266</v>
      </c>
      <c r="N368" s="10" t="s">
        <v>884</v>
      </c>
      <c r="O368" s="1"/>
      <c r="P368" s="1"/>
      <c r="Q368" s="1"/>
      <c r="R368" s="1"/>
      <c r="S368" s="36" t="s">
        <v>838</v>
      </c>
      <c r="T368" s="36" t="s">
        <v>152</v>
      </c>
      <c r="U368" s="36" t="s">
        <v>839</v>
      </c>
      <c r="V368" s="36"/>
      <c r="W368" s="36"/>
    </row>
    <row r="369" spans="1:23" ht="16.5">
      <c r="A369" s="12"/>
      <c r="B369" s="2"/>
      <c r="C369" s="1"/>
      <c r="D369" s="1"/>
      <c r="E369" s="1"/>
      <c r="F369" s="1"/>
      <c r="G369" s="1"/>
      <c r="H369" s="1"/>
      <c r="I369" s="1"/>
      <c r="J369" s="1"/>
      <c r="K369" s="1"/>
      <c r="L369" s="10">
        <v>1626</v>
      </c>
      <c r="M369" s="10" t="s">
        <v>1267</v>
      </c>
      <c r="N369" s="10" t="s">
        <v>882</v>
      </c>
      <c r="O369" s="1"/>
      <c r="P369" s="1"/>
      <c r="Q369" s="1"/>
      <c r="R369" s="1"/>
      <c r="S369" s="36" t="s">
        <v>126</v>
      </c>
      <c r="T369" s="36" t="s">
        <v>152</v>
      </c>
      <c r="U369" s="36" t="s">
        <v>840</v>
      </c>
      <c r="V369" s="36"/>
      <c r="W369" s="36"/>
    </row>
    <row r="370" spans="1:23" ht="16.5">
      <c r="A370" s="12"/>
      <c r="B370" s="2"/>
      <c r="C370" s="1"/>
      <c r="D370" s="1"/>
      <c r="E370" s="1"/>
      <c r="F370" s="1"/>
      <c r="G370" s="1"/>
      <c r="H370" s="1"/>
      <c r="I370" s="1"/>
      <c r="J370" s="1"/>
      <c r="K370" s="1"/>
      <c r="L370" s="10">
        <v>9999</v>
      </c>
      <c r="M370" s="10" t="s">
        <v>1268</v>
      </c>
      <c r="N370" s="10" t="s">
        <v>888</v>
      </c>
      <c r="O370" s="1"/>
      <c r="P370" s="1"/>
      <c r="Q370" s="1"/>
      <c r="R370" s="1"/>
      <c r="S370" s="36" t="s">
        <v>841</v>
      </c>
      <c r="T370" s="36" t="s">
        <v>152</v>
      </c>
      <c r="U370" s="36" t="s">
        <v>842</v>
      </c>
      <c r="V370" s="36"/>
      <c r="W370" s="36"/>
    </row>
    <row r="371" spans="1:23" ht="16.5">
      <c r="A371" s="12"/>
      <c r="B371" s="2"/>
      <c r="C371" s="1"/>
      <c r="D371" s="1"/>
      <c r="E371" s="1"/>
      <c r="F371" s="1"/>
      <c r="G371" s="1"/>
      <c r="H371" s="1"/>
      <c r="I371" s="1"/>
      <c r="J371" s="1"/>
      <c r="K371" s="1"/>
      <c r="L371" s="10">
        <v>8050</v>
      </c>
      <c r="M371" s="10" t="s">
        <v>1269</v>
      </c>
      <c r="N371" s="10" t="s">
        <v>882</v>
      </c>
      <c r="O371" s="1"/>
      <c r="P371" s="1"/>
      <c r="Q371" s="1"/>
      <c r="R371" s="1"/>
      <c r="S371" s="36" t="s">
        <v>843</v>
      </c>
      <c r="T371" s="36" t="s">
        <v>152</v>
      </c>
      <c r="U371" s="36" t="s">
        <v>844</v>
      </c>
      <c r="V371" s="36"/>
      <c r="W371" s="36"/>
    </row>
    <row r="372" spans="1:23" ht="16.5">
      <c r="A372" s="12"/>
      <c r="B372" s="2"/>
      <c r="C372" s="1"/>
      <c r="D372" s="1"/>
      <c r="E372" s="1"/>
      <c r="F372" s="1"/>
      <c r="G372" s="1"/>
      <c r="H372" s="1"/>
      <c r="I372" s="1"/>
      <c r="J372" s="1"/>
      <c r="K372" s="1"/>
      <c r="L372" s="10">
        <v>8049</v>
      </c>
      <c r="M372" s="10" t="s">
        <v>1270</v>
      </c>
      <c r="N372" s="10" t="s">
        <v>882</v>
      </c>
      <c r="O372" s="1"/>
      <c r="P372" s="1"/>
      <c r="Q372" s="1"/>
      <c r="R372" s="1"/>
      <c r="S372" s="36" t="s">
        <v>845</v>
      </c>
      <c r="T372" s="36" t="s">
        <v>152</v>
      </c>
      <c r="U372" s="36" t="s">
        <v>846</v>
      </c>
      <c r="V372" s="36"/>
      <c r="W372" s="36"/>
    </row>
    <row r="373" spans="1:23" ht="16.5">
      <c r="A373" s="12"/>
      <c r="B373" s="2"/>
      <c r="C373" s="1"/>
      <c r="D373" s="1"/>
      <c r="E373" s="1"/>
      <c r="F373" s="1"/>
      <c r="G373" s="1"/>
      <c r="H373" s="1"/>
      <c r="I373" s="1"/>
      <c r="J373" s="1"/>
      <c r="K373" s="1"/>
      <c r="L373" s="10">
        <v>8051</v>
      </c>
      <c r="M373" s="10" t="s">
        <v>1271</v>
      </c>
      <c r="N373" s="10" t="s">
        <v>882</v>
      </c>
      <c r="O373" s="1"/>
      <c r="P373" s="1"/>
      <c r="Q373" s="1"/>
      <c r="R373" s="1"/>
      <c r="S373" s="36" t="s">
        <v>127</v>
      </c>
      <c r="T373" s="36" t="s">
        <v>177</v>
      </c>
      <c r="U373" s="36" t="s">
        <v>840</v>
      </c>
      <c r="V373" s="36"/>
      <c r="W373" s="36"/>
    </row>
    <row r="374" spans="1:23" ht="16.5">
      <c r="A374" s="12"/>
      <c r="B374" s="2"/>
      <c r="C374" s="1"/>
      <c r="D374" s="1"/>
      <c r="E374" s="1"/>
      <c r="F374" s="1"/>
      <c r="G374" s="1"/>
      <c r="H374" s="1"/>
      <c r="I374" s="1"/>
      <c r="J374" s="1"/>
      <c r="K374" s="1"/>
      <c r="L374" s="10">
        <v>3323</v>
      </c>
      <c r="M374" s="10" t="s">
        <v>1272</v>
      </c>
      <c r="N374" s="10" t="s">
        <v>884</v>
      </c>
      <c r="O374" s="1"/>
      <c r="P374" s="1"/>
      <c r="Q374" s="1"/>
      <c r="R374" s="1"/>
      <c r="S374" s="36" t="s">
        <v>847</v>
      </c>
      <c r="T374" s="36" t="s">
        <v>152</v>
      </c>
      <c r="U374" s="36" t="s">
        <v>848</v>
      </c>
      <c r="V374" s="36"/>
      <c r="W374" s="36"/>
    </row>
    <row r="375" spans="1:23" ht="16.5">
      <c r="A375" s="12"/>
      <c r="B375" s="2"/>
      <c r="C375" s="1"/>
      <c r="D375" s="1"/>
      <c r="E375" s="1"/>
      <c r="F375" s="1"/>
      <c r="G375" s="1"/>
      <c r="H375" s="1"/>
      <c r="I375" s="1"/>
      <c r="J375" s="1"/>
      <c r="K375" s="1"/>
      <c r="L375" s="10">
        <v>3320</v>
      </c>
      <c r="M375" s="10" t="s">
        <v>1273</v>
      </c>
      <c r="N375" s="10" t="s">
        <v>884</v>
      </c>
      <c r="O375" s="1"/>
      <c r="P375" s="1"/>
      <c r="Q375" s="1"/>
      <c r="R375" s="1"/>
      <c r="S375" s="36" t="s">
        <v>849</v>
      </c>
      <c r="T375" s="36" t="s">
        <v>152</v>
      </c>
      <c r="U375" s="36" t="s">
        <v>850</v>
      </c>
      <c r="V375" s="36"/>
      <c r="W375" s="36"/>
    </row>
    <row r="376" spans="1:23" ht="16.5">
      <c r="A376" s="12"/>
      <c r="B376" s="2"/>
      <c r="C376" s="1"/>
      <c r="D376" s="1"/>
      <c r="E376" s="1"/>
      <c r="F376" s="1"/>
      <c r="G376" s="1"/>
      <c r="H376" s="1"/>
      <c r="I376" s="1"/>
      <c r="J376" s="1"/>
      <c r="K376" s="1"/>
      <c r="L376" s="10">
        <v>1534</v>
      </c>
      <c r="M376" s="10" t="s">
        <v>1274</v>
      </c>
      <c r="N376" s="10" t="s">
        <v>883</v>
      </c>
      <c r="O376" s="1"/>
      <c r="P376" s="1"/>
      <c r="Q376" s="1"/>
      <c r="R376" s="1"/>
      <c r="S376" s="36" t="s">
        <v>851</v>
      </c>
      <c r="T376" s="36" t="s">
        <v>152</v>
      </c>
      <c r="U376" s="36" t="s">
        <v>852</v>
      </c>
      <c r="V376" s="36"/>
      <c r="W376" s="36"/>
    </row>
    <row r="377" spans="1:23" ht="16.5">
      <c r="A377" s="12"/>
      <c r="B377" s="2"/>
      <c r="C377" s="1"/>
      <c r="D377" s="1"/>
      <c r="E377" s="1"/>
      <c r="F377" s="1"/>
      <c r="G377" s="1"/>
      <c r="H377" s="1"/>
      <c r="I377" s="1"/>
      <c r="J377" s="1"/>
      <c r="K377" s="1"/>
      <c r="L377" s="10">
        <v>5126</v>
      </c>
      <c r="M377" s="10" t="s">
        <v>1275</v>
      </c>
      <c r="N377" s="10" t="s">
        <v>881</v>
      </c>
      <c r="O377" s="1"/>
      <c r="P377" s="1"/>
      <c r="Q377" s="1"/>
      <c r="R377" s="1"/>
      <c r="S377" s="36" t="s">
        <v>853</v>
      </c>
      <c r="T377" s="36" t="s">
        <v>152</v>
      </c>
      <c r="U377" s="36" t="s">
        <v>854</v>
      </c>
      <c r="V377" s="36"/>
      <c r="W377" s="36"/>
    </row>
    <row r="378" spans="1:23" ht="16.5">
      <c r="A378" s="12"/>
      <c r="B378" s="2"/>
      <c r="C378" s="1"/>
      <c r="D378" s="1"/>
      <c r="E378" s="1"/>
      <c r="F378" s="1"/>
      <c r="G378" s="1"/>
      <c r="H378" s="1"/>
      <c r="I378" s="1"/>
      <c r="J378" s="1"/>
      <c r="K378" s="1"/>
      <c r="L378" s="10">
        <v>5127</v>
      </c>
      <c r="M378" s="10" t="s">
        <v>1276</v>
      </c>
      <c r="N378" s="10" t="s">
        <v>881</v>
      </c>
      <c r="O378" s="1"/>
      <c r="P378" s="1"/>
      <c r="Q378" s="1"/>
      <c r="R378" s="1"/>
      <c r="S378" s="36" t="s">
        <v>855</v>
      </c>
      <c r="T378" s="36" t="s">
        <v>152</v>
      </c>
      <c r="U378" s="36" t="s">
        <v>856</v>
      </c>
      <c r="V378" s="36"/>
      <c r="W378" s="36"/>
    </row>
    <row r="379" spans="1:23" ht="16.5">
      <c r="A379" s="12"/>
      <c r="B379" s="2"/>
      <c r="C379" s="1"/>
      <c r="D379" s="1"/>
      <c r="E379" s="1"/>
      <c r="F379" s="1"/>
      <c r="G379" s="1"/>
      <c r="H379" s="1"/>
      <c r="I379" s="1"/>
      <c r="J379" s="1"/>
      <c r="K379" s="1"/>
      <c r="L379" s="10">
        <v>1111</v>
      </c>
      <c r="M379" s="10" t="s">
        <v>1277</v>
      </c>
      <c r="N379" s="10" t="s">
        <v>881</v>
      </c>
      <c r="O379" s="1"/>
      <c r="P379" s="1"/>
      <c r="Q379" s="1"/>
      <c r="R379" s="1"/>
      <c r="S379" s="36" t="s">
        <v>857</v>
      </c>
      <c r="T379" s="36" t="s">
        <v>152</v>
      </c>
      <c r="U379" s="36" t="s">
        <v>858</v>
      </c>
      <c r="V379" s="36"/>
      <c r="W379" s="36"/>
    </row>
    <row r="380" spans="1:23" ht="16.5">
      <c r="A380" s="12"/>
      <c r="B380" s="2"/>
      <c r="C380" s="1"/>
      <c r="D380" s="1"/>
      <c r="E380" s="1"/>
      <c r="F380" s="1"/>
      <c r="G380" s="1"/>
      <c r="H380" s="1"/>
      <c r="I380" s="1"/>
      <c r="J380" s="1"/>
      <c r="K380" s="1"/>
      <c r="L380" s="10">
        <v>1113</v>
      </c>
      <c r="M380" s="10" t="s">
        <v>1278</v>
      </c>
      <c r="N380" s="10" t="s">
        <v>881</v>
      </c>
      <c r="O380" s="1"/>
      <c r="P380" s="1"/>
      <c r="Q380" s="1"/>
      <c r="R380" s="1"/>
      <c r="S380" s="36" t="s">
        <v>859</v>
      </c>
      <c r="T380" s="36" t="s">
        <v>152</v>
      </c>
      <c r="U380" s="36" t="s">
        <v>860</v>
      </c>
      <c r="V380" s="36"/>
      <c r="W380" s="36"/>
    </row>
    <row r="381" spans="1:23" ht="16.5">
      <c r="A381" s="12"/>
      <c r="B381" s="2"/>
      <c r="C381" s="1"/>
      <c r="D381" s="1"/>
      <c r="E381" s="1"/>
      <c r="F381" s="1"/>
      <c r="G381" s="1"/>
      <c r="H381" s="1"/>
      <c r="I381" s="1"/>
      <c r="J381" s="1"/>
      <c r="K381" s="1"/>
      <c r="L381" s="10">
        <v>5115</v>
      </c>
      <c r="M381" s="10" t="s">
        <v>1279</v>
      </c>
      <c r="N381" s="10" t="s">
        <v>881</v>
      </c>
      <c r="O381" s="1"/>
      <c r="P381" s="1"/>
      <c r="Q381" s="1"/>
      <c r="R381" s="1"/>
      <c r="S381" s="36" t="s">
        <v>861</v>
      </c>
      <c r="T381" s="36" t="s">
        <v>152</v>
      </c>
      <c r="U381" s="36" t="s">
        <v>862</v>
      </c>
      <c r="V381" s="36"/>
      <c r="W381" s="36"/>
    </row>
    <row r="382" spans="1:23" ht="16.5">
      <c r="A382" s="12"/>
      <c r="B382" s="2"/>
      <c r="C382" s="1"/>
      <c r="D382" s="1"/>
      <c r="E382" s="1"/>
      <c r="F382" s="1"/>
      <c r="G382" s="1"/>
      <c r="H382" s="1"/>
      <c r="I382" s="1"/>
      <c r="J382" s="1"/>
      <c r="K382" s="1"/>
      <c r="L382" s="10">
        <v>1328</v>
      </c>
      <c r="M382" s="10" t="s">
        <v>1280</v>
      </c>
      <c r="N382" s="10" t="s">
        <v>881</v>
      </c>
      <c r="O382" s="1"/>
      <c r="P382" s="1"/>
      <c r="Q382" s="1"/>
      <c r="R382" s="1"/>
      <c r="S382" s="36" t="s">
        <v>863</v>
      </c>
      <c r="T382" s="36" t="s">
        <v>152</v>
      </c>
      <c r="U382" s="36" t="s">
        <v>864</v>
      </c>
      <c r="V382" s="36"/>
      <c r="W382" s="36"/>
    </row>
    <row r="383" spans="1:23" ht="16.5">
      <c r="A383" s="12"/>
      <c r="B383" s="2"/>
      <c r="C383" s="1"/>
      <c r="D383" s="1"/>
      <c r="E383" s="1"/>
      <c r="F383" s="1"/>
      <c r="G383" s="1"/>
      <c r="H383" s="1"/>
      <c r="I383" s="1"/>
      <c r="J383" s="1"/>
      <c r="K383" s="1"/>
      <c r="L383" s="10">
        <v>1329</v>
      </c>
      <c r="M383" s="10" t="s">
        <v>1281</v>
      </c>
      <c r="N383" s="10" t="s">
        <v>881</v>
      </c>
      <c r="O383" s="1"/>
      <c r="P383" s="1"/>
      <c r="Q383" s="1"/>
      <c r="R383" s="1"/>
      <c r="S383" s="36" t="s">
        <v>865</v>
      </c>
      <c r="T383" s="36" t="s">
        <v>152</v>
      </c>
      <c r="U383" s="36" t="s">
        <v>866</v>
      </c>
      <c r="V383" s="36"/>
      <c r="W383" s="36"/>
    </row>
    <row r="384" spans="1:23" ht="16.5">
      <c r="A384" s="12"/>
      <c r="B384" s="2"/>
      <c r="C384" s="1"/>
      <c r="D384" s="1"/>
      <c r="E384" s="1"/>
      <c r="F384" s="1"/>
      <c r="G384" s="1"/>
      <c r="H384" s="1"/>
      <c r="I384" s="1"/>
      <c r="J384" s="1"/>
      <c r="K384" s="1"/>
      <c r="L384" s="10">
        <v>1323</v>
      </c>
      <c r="M384" s="10" t="s">
        <v>1282</v>
      </c>
      <c r="N384" s="10" t="s">
        <v>881</v>
      </c>
      <c r="O384" s="1"/>
      <c r="P384" s="1"/>
      <c r="Q384" s="1"/>
      <c r="R384" s="1"/>
      <c r="S384" s="36" t="s">
        <v>867</v>
      </c>
      <c r="T384" s="36" t="s">
        <v>152</v>
      </c>
      <c r="U384" s="36" t="s">
        <v>868</v>
      </c>
      <c r="V384" s="36"/>
      <c r="W384" s="36"/>
    </row>
    <row r="385" spans="1:23" ht="16.5">
      <c r="A385" s="12"/>
      <c r="B385" s="2"/>
      <c r="C385" s="1"/>
      <c r="D385" s="1"/>
      <c r="E385" s="1"/>
      <c r="F385" s="1"/>
      <c r="G385" s="1"/>
      <c r="H385" s="1"/>
      <c r="I385" s="1"/>
      <c r="J385" s="1"/>
      <c r="K385" s="1"/>
      <c r="L385" s="10">
        <v>1321</v>
      </c>
      <c r="M385" s="10" t="s">
        <v>1283</v>
      </c>
      <c r="N385" s="10" t="s">
        <v>881</v>
      </c>
      <c r="O385" s="1"/>
      <c r="P385" s="1"/>
      <c r="Q385" s="1"/>
      <c r="R385" s="1"/>
      <c r="S385" s="36" t="s">
        <v>869</v>
      </c>
      <c r="T385" s="36" t="s">
        <v>152</v>
      </c>
      <c r="U385" s="36" t="s">
        <v>870</v>
      </c>
      <c r="V385" s="36"/>
      <c r="W385" s="36"/>
    </row>
    <row r="386" spans="1:23" ht="16.5">
      <c r="A386" s="12"/>
      <c r="B386" s="2"/>
      <c r="C386" s="1"/>
      <c r="D386" s="1"/>
      <c r="E386" s="1"/>
      <c r="F386" s="1"/>
      <c r="G386" s="1"/>
      <c r="H386" s="1"/>
      <c r="I386" s="1"/>
      <c r="J386" s="1"/>
      <c r="K386" s="1"/>
      <c r="L386" s="10">
        <v>1324</v>
      </c>
      <c r="M386" s="10" t="s">
        <v>1284</v>
      </c>
      <c r="N386" s="10" t="s">
        <v>881</v>
      </c>
      <c r="O386" s="1"/>
      <c r="P386" s="1"/>
      <c r="Q386" s="1"/>
      <c r="R386" s="1"/>
      <c r="S386" s="36" t="s">
        <v>871</v>
      </c>
      <c r="T386" s="36" t="s">
        <v>152</v>
      </c>
      <c r="U386" s="36" t="s">
        <v>872</v>
      </c>
      <c r="V386" s="36"/>
      <c r="W386" s="36"/>
    </row>
    <row r="387" spans="1:23" ht="16.5">
      <c r="A387" s="12"/>
      <c r="B387" s="2"/>
      <c r="C387" s="1"/>
      <c r="D387" s="1"/>
      <c r="E387" s="1"/>
      <c r="F387" s="1"/>
      <c r="G387" s="1"/>
      <c r="H387" s="1"/>
      <c r="I387" s="1"/>
      <c r="J387" s="1"/>
      <c r="K387" s="1"/>
      <c r="L387" s="10">
        <v>1325</v>
      </c>
      <c r="M387" s="10" t="s">
        <v>1285</v>
      </c>
      <c r="N387" s="10" t="s">
        <v>881</v>
      </c>
      <c r="O387" s="1"/>
      <c r="P387" s="1"/>
      <c r="Q387" s="1"/>
      <c r="R387" s="1"/>
      <c r="S387" s="36" t="s">
        <v>873</v>
      </c>
      <c r="T387" s="36" t="s">
        <v>152</v>
      </c>
      <c r="U387" s="36" t="s">
        <v>874</v>
      </c>
      <c r="V387" s="36"/>
      <c r="W387" s="36"/>
    </row>
    <row r="388" spans="1:23" ht="16.5">
      <c r="A388" s="12"/>
      <c r="B388" s="2"/>
      <c r="C388" s="1"/>
      <c r="D388" s="1"/>
      <c r="E388" s="1"/>
      <c r="F388" s="1"/>
      <c r="G388" s="1"/>
      <c r="H388" s="1"/>
      <c r="I388" s="1"/>
      <c r="J388" s="1"/>
      <c r="K388" s="1"/>
      <c r="L388" s="10">
        <v>1326</v>
      </c>
      <c r="M388" s="10" t="s">
        <v>1286</v>
      </c>
      <c r="N388" s="10" t="s">
        <v>881</v>
      </c>
      <c r="O388" s="1"/>
      <c r="P388" s="1"/>
      <c r="Q388" s="1"/>
      <c r="R388" s="1"/>
      <c r="S388" s="36"/>
      <c r="T388" s="36"/>
      <c r="U388" s="36"/>
      <c r="V388" s="36"/>
      <c r="W388" s="36"/>
    </row>
    <row r="389" spans="1:23" ht="16.5">
      <c r="A389" s="12"/>
      <c r="B389" s="2"/>
      <c r="C389" s="1"/>
      <c r="D389" s="1"/>
      <c r="E389" s="1"/>
      <c r="F389" s="1"/>
      <c r="G389" s="1"/>
      <c r="H389" s="1"/>
      <c r="I389" s="1"/>
      <c r="J389" s="1"/>
      <c r="K389" s="1"/>
      <c r="L389" s="10">
        <v>1327</v>
      </c>
      <c r="M389" s="10" t="s">
        <v>1287</v>
      </c>
      <c r="N389" s="10" t="s">
        <v>881</v>
      </c>
      <c r="O389" s="1"/>
      <c r="P389" s="1"/>
      <c r="Q389" s="1"/>
      <c r="R389" s="1"/>
      <c r="S389" s="36"/>
      <c r="T389" s="36"/>
      <c r="U389" s="36"/>
      <c r="V389" s="36"/>
      <c r="W389" s="36"/>
    </row>
    <row r="390" spans="1:23" ht="16.5">
      <c r="A390" s="12"/>
      <c r="B390" s="2"/>
      <c r="C390" s="1"/>
      <c r="D390" s="1"/>
      <c r="E390" s="1"/>
      <c r="F390" s="1"/>
      <c r="G390" s="1"/>
      <c r="H390" s="1"/>
      <c r="I390" s="1"/>
      <c r="J390" s="1"/>
      <c r="K390" s="1"/>
      <c r="L390" s="10">
        <v>5122</v>
      </c>
      <c r="M390" s="10" t="s">
        <v>1288</v>
      </c>
      <c r="N390" s="10" t="s">
        <v>881</v>
      </c>
      <c r="O390" s="1"/>
      <c r="P390" s="1"/>
      <c r="Q390" s="1"/>
      <c r="R390" s="1"/>
      <c r="S390" s="36"/>
      <c r="T390" s="36"/>
      <c r="U390" s="36"/>
      <c r="V390" s="36"/>
      <c r="W390" s="36"/>
    </row>
    <row r="391" spans="1:23" ht="16.5">
      <c r="A391" s="12"/>
      <c r="B391" s="2"/>
      <c r="C391" s="1"/>
      <c r="D391" s="1"/>
      <c r="E391" s="1"/>
      <c r="F391" s="1"/>
      <c r="G391" s="1"/>
      <c r="H391" s="1"/>
      <c r="I391" s="1"/>
      <c r="J391" s="1"/>
      <c r="K391" s="1"/>
      <c r="L391" s="10">
        <v>5123</v>
      </c>
      <c r="M391" s="10" t="s">
        <v>1289</v>
      </c>
      <c r="N391" s="10" t="s">
        <v>881</v>
      </c>
      <c r="O391" s="1"/>
      <c r="P391" s="1"/>
      <c r="Q391" s="1"/>
      <c r="R391" s="1"/>
    </row>
    <row r="392" spans="1:23" ht="16.5">
      <c r="A392" s="12"/>
      <c r="B392" s="2"/>
      <c r="C392" s="1"/>
      <c r="D392" s="1"/>
      <c r="E392" s="1"/>
      <c r="F392" s="1"/>
      <c r="G392" s="1"/>
      <c r="H392" s="1"/>
      <c r="I392" s="1"/>
      <c r="J392" s="1"/>
      <c r="K392" s="1"/>
      <c r="L392" s="10">
        <v>5128</v>
      </c>
      <c r="M392" s="10" t="s">
        <v>1290</v>
      </c>
      <c r="N392" s="10" t="s">
        <v>881</v>
      </c>
      <c r="O392" s="1"/>
      <c r="P392" s="1"/>
      <c r="Q392" s="1"/>
      <c r="R392" s="1"/>
    </row>
    <row r="393" spans="1:23" ht="16.5">
      <c r="A393" s="12"/>
      <c r="B393" s="2"/>
      <c r="C393" s="1"/>
      <c r="D393" s="1"/>
      <c r="E393" s="1"/>
      <c r="F393" s="1"/>
      <c r="G393" s="1"/>
      <c r="H393" s="1"/>
      <c r="I393" s="1"/>
      <c r="J393" s="1"/>
      <c r="K393" s="1"/>
      <c r="L393" s="10">
        <v>5129</v>
      </c>
      <c r="M393" s="10" t="s">
        <v>1291</v>
      </c>
      <c r="N393" s="10" t="s">
        <v>881</v>
      </c>
      <c r="O393" s="1"/>
      <c r="P393" s="1"/>
      <c r="Q393" s="1"/>
      <c r="R393" s="1"/>
    </row>
    <row r="394" spans="1:23" ht="16.5">
      <c r="A394" s="12"/>
      <c r="B394" s="2"/>
      <c r="C394" s="1"/>
      <c r="D394" s="1"/>
      <c r="E394" s="1"/>
      <c r="F394" s="1"/>
      <c r="G394" s="1"/>
      <c r="H394" s="1"/>
      <c r="I394" s="1"/>
      <c r="J394" s="1"/>
      <c r="K394" s="1"/>
      <c r="L394" s="10">
        <v>1126</v>
      </c>
      <c r="M394" s="10" t="s">
        <v>1292</v>
      </c>
      <c r="N394" s="10" t="s">
        <v>881</v>
      </c>
      <c r="O394" s="1"/>
      <c r="P394" s="1"/>
      <c r="Q394" s="1"/>
      <c r="R394" s="1"/>
    </row>
    <row r="395" spans="1:23" ht="16.5">
      <c r="A395" s="12"/>
      <c r="B395" s="2"/>
      <c r="C395" s="1"/>
      <c r="D395" s="1"/>
      <c r="E395" s="1"/>
      <c r="F395" s="1"/>
      <c r="G395" s="1"/>
      <c r="H395" s="1"/>
      <c r="I395" s="1"/>
      <c r="J395" s="1"/>
      <c r="K395" s="1"/>
      <c r="L395" s="10">
        <v>1128</v>
      </c>
      <c r="M395" s="10" t="s">
        <v>1293</v>
      </c>
      <c r="N395" s="10" t="s">
        <v>881</v>
      </c>
      <c r="O395" s="1"/>
      <c r="P395" s="1"/>
      <c r="Q395" s="1"/>
      <c r="R395" s="1"/>
    </row>
    <row r="396" spans="1:23" ht="16.5">
      <c r="A396" s="12"/>
      <c r="B396" s="2"/>
      <c r="C396" s="1"/>
      <c r="D396" s="1"/>
      <c r="E396" s="1"/>
      <c r="F396" s="1"/>
      <c r="G396" s="1"/>
      <c r="H396" s="1"/>
      <c r="I396" s="1"/>
      <c r="J396" s="1"/>
      <c r="K396" s="1"/>
      <c r="L396" s="10">
        <v>1130</v>
      </c>
      <c r="M396" s="10" t="s">
        <v>1294</v>
      </c>
      <c r="N396" s="10" t="s">
        <v>881</v>
      </c>
      <c r="O396" s="1"/>
      <c r="P396" s="1"/>
      <c r="Q396" s="1"/>
      <c r="R396" s="1"/>
    </row>
    <row r="397" spans="1:23" ht="16.5">
      <c r="A397" s="12"/>
      <c r="B397" s="2"/>
      <c r="C397" s="1"/>
      <c r="D397" s="1"/>
      <c r="E397" s="1"/>
      <c r="F397" s="1"/>
      <c r="G397" s="1"/>
      <c r="H397" s="1"/>
      <c r="I397" s="1"/>
      <c r="J397" s="1"/>
      <c r="K397" s="1"/>
      <c r="L397" s="10">
        <v>1133</v>
      </c>
      <c r="M397" s="10" t="s">
        <v>1295</v>
      </c>
      <c r="N397" s="10" t="s">
        <v>881</v>
      </c>
      <c r="O397" s="1"/>
      <c r="P397" s="1"/>
      <c r="Q397" s="1"/>
      <c r="R397" s="1"/>
    </row>
    <row r="398" spans="1:23" ht="16.5">
      <c r="A398" s="12"/>
      <c r="B398" s="2"/>
      <c r="C398" s="1"/>
      <c r="D398" s="1"/>
      <c r="E398" s="1"/>
      <c r="F398" s="1"/>
      <c r="G398" s="1"/>
      <c r="H398" s="1"/>
      <c r="I398" s="1"/>
      <c r="J398" s="1"/>
      <c r="K398" s="1"/>
      <c r="L398" s="10">
        <v>6144</v>
      </c>
      <c r="M398" s="10" t="s">
        <v>1296</v>
      </c>
      <c r="N398" s="10" t="s">
        <v>881</v>
      </c>
      <c r="O398" s="1"/>
      <c r="P398" s="1"/>
      <c r="Q398" s="1"/>
      <c r="R398" s="1"/>
    </row>
    <row r="399" spans="1:23" ht="16.5">
      <c r="A399" s="12"/>
      <c r="B399" s="2"/>
      <c r="C399" s="1"/>
      <c r="D399" s="1"/>
      <c r="E399" s="1"/>
      <c r="F399" s="1"/>
      <c r="G399" s="1"/>
      <c r="H399" s="1"/>
      <c r="I399" s="1"/>
      <c r="J399" s="1"/>
      <c r="K399" s="1"/>
      <c r="L399" s="10">
        <v>3776</v>
      </c>
      <c r="M399" s="10" t="s">
        <v>1297</v>
      </c>
      <c r="N399" s="10" t="s">
        <v>83</v>
      </c>
      <c r="O399" s="1"/>
      <c r="P399" s="1"/>
      <c r="Q399" s="1"/>
      <c r="R399" s="1"/>
    </row>
    <row r="400" spans="1:23" ht="16.5">
      <c r="A400" s="12"/>
      <c r="B400" s="2"/>
      <c r="C400" s="1"/>
      <c r="D400" s="1"/>
      <c r="E400" s="1"/>
      <c r="F400" s="1"/>
      <c r="G400" s="1"/>
      <c r="H400" s="1"/>
      <c r="I400" s="1"/>
      <c r="J400" s="1"/>
      <c r="K400" s="1"/>
      <c r="L400" s="10">
        <v>3123</v>
      </c>
      <c r="M400" s="10" t="s">
        <v>1298</v>
      </c>
      <c r="N400" s="10" t="s">
        <v>884</v>
      </c>
      <c r="O400" s="1"/>
      <c r="P400" s="1"/>
      <c r="Q400" s="1"/>
      <c r="R400" s="1"/>
    </row>
    <row r="401" spans="1:18" ht="16.5">
      <c r="A401" s="12"/>
      <c r="B401" s="2"/>
      <c r="C401" s="1"/>
      <c r="D401" s="1"/>
      <c r="E401" s="1"/>
      <c r="F401" s="1"/>
      <c r="G401" s="1"/>
      <c r="H401" s="1"/>
      <c r="I401" s="1"/>
      <c r="J401" s="1"/>
      <c r="K401" s="1"/>
      <c r="L401" s="10">
        <v>3127</v>
      </c>
      <c r="M401" s="10" t="s">
        <v>1299</v>
      </c>
      <c r="N401" s="10" t="s">
        <v>883</v>
      </c>
      <c r="O401" s="1"/>
      <c r="P401" s="1"/>
      <c r="Q401" s="1"/>
      <c r="R401" s="1"/>
    </row>
    <row r="402" spans="1:18" ht="16.5">
      <c r="A402" s="12"/>
      <c r="B402" s="2"/>
      <c r="C402" s="1"/>
      <c r="D402" s="1"/>
      <c r="E402" s="1"/>
      <c r="F402" s="1"/>
      <c r="G402" s="1"/>
      <c r="H402" s="1"/>
      <c r="I402" s="1"/>
      <c r="J402" s="1"/>
      <c r="K402" s="1"/>
      <c r="L402" s="10">
        <v>3124</v>
      </c>
      <c r="M402" s="10" t="s">
        <v>1300</v>
      </c>
      <c r="N402" s="10" t="s">
        <v>884</v>
      </c>
      <c r="O402" s="1"/>
      <c r="P402" s="1"/>
      <c r="Q402" s="1"/>
      <c r="R402" s="1"/>
    </row>
    <row r="403" spans="1:18" ht="16.5">
      <c r="A403" s="12"/>
      <c r="B403" s="2"/>
      <c r="C403" s="1"/>
      <c r="D403" s="1"/>
      <c r="E403" s="1"/>
      <c r="F403" s="1"/>
      <c r="G403" s="1"/>
      <c r="H403" s="1"/>
      <c r="I403" s="1"/>
      <c r="J403" s="1"/>
      <c r="K403" s="1"/>
      <c r="L403" s="10">
        <v>3412</v>
      </c>
      <c r="M403" s="10" t="s">
        <v>1301</v>
      </c>
      <c r="N403" s="10" t="s">
        <v>884</v>
      </c>
      <c r="O403" s="1"/>
      <c r="P403" s="1"/>
      <c r="Q403" s="1"/>
      <c r="R403" s="1"/>
    </row>
    <row r="404" spans="1:18" ht="16.5">
      <c r="A404" s="12"/>
      <c r="B404" s="2"/>
      <c r="C404" s="1"/>
      <c r="D404" s="1"/>
      <c r="E404" s="1"/>
      <c r="F404" s="1"/>
      <c r="G404" s="1"/>
      <c r="H404" s="1"/>
      <c r="I404" s="1"/>
      <c r="J404" s="1"/>
      <c r="K404" s="1"/>
      <c r="L404" s="10">
        <v>3413</v>
      </c>
      <c r="M404" s="10" t="s">
        <v>1302</v>
      </c>
      <c r="N404" s="10" t="s">
        <v>884</v>
      </c>
      <c r="O404" s="1"/>
      <c r="P404" s="1"/>
      <c r="Q404" s="1"/>
      <c r="R404" s="1"/>
    </row>
    <row r="405" spans="1:18" ht="16.5">
      <c r="A405" s="12"/>
      <c r="B405" s="2"/>
      <c r="C405" s="1"/>
      <c r="D405" s="1"/>
      <c r="E405" s="1"/>
      <c r="F405" s="1"/>
      <c r="G405" s="1"/>
      <c r="H405" s="1"/>
      <c r="I405" s="1"/>
      <c r="J405" s="1"/>
      <c r="K405" s="1"/>
      <c r="L405" s="10">
        <v>2423</v>
      </c>
      <c r="M405" s="10" t="s">
        <v>1303</v>
      </c>
      <c r="N405" s="10" t="s">
        <v>886</v>
      </c>
      <c r="O405" s="1"/>
      <c r="P405" s="1"/>
      <c r="Q405" s="1"/>
      <c r="R405" s="1"/>
    </row>
    <row r="406" spans="1:18" ht="16.5">
      <c r="A406" s="12"/>
      <c r="B406" s="2"/>
      <c r="C406" s="1"/>
      <c r="D406" s="1"/>
      <c r="E406" s="1"/>
      <c r="F406" s="1"/>
      <c r="G406" s="1"/>
      <c r="H406" s="1"/>
      <c r="I406" s="1"/>
      <c r="J406" s="1"/>
      <c r="K406" s="1"/>
      <c r="L406" s="10">
        <v>2424</v>
      </c>
      <c r="M406" s="10" t="s">
        <v>1304</v>
      </c>
      <c r="N406" s="10" t="s">
        <v>884</v>
      </c>
      <c r="O406" s="1"/>
      <c r="P406" s="1"/>
      <c r="Q406" s="1"/>
      <c r="R406" s="1"/>
    </row>
    <row r="407" spans="1:18" ht="16.5">
      <c r="A407" s="12"/>
      <c r="B407" s="2"/>
      <c r="C407" s="1"/>
      <c r="D407" s="1"/>
      <c r="E407" s="1"/>
      <c r="F407" s="1"/>
      <c r="G407" s="1"/>
      <c r="H407" s="1"/>
      <c r="I407" s="1"/>
      <c r="J407" s="1"/>
      <c r="K407" s="1"/>
      <c r="L407" s="10">
        <v>2421</v>
      </c>
      <c r="M407" s="10" t="s">
        <v>1305</v>
      </c>
      <c r="N407" s="10" t="s">
        <v>884</v>
      </c>
      <c r="O407" s="1"/>
      <c r="P407" s="1"/>
      <c r="Q407" s="1"/>
      <c r="R407" s="1"/>
    </row>
    <row r="408" spans="1:18" ht="16.5">
      <c r="A408" s="12"/>
      <c r="B408" s="2"/>
      <c r="C408" s="1"/>
      <c r="D408" s="1"/>
      <c r="E408" s="1"/>
      <c r="F408" s="1"/>
      <c r="G408" s="1"/>
      <c r="H408" s="1"/>
      <c r="I408" s="1"/>
      <c r="J408" s="1"/>
      <c r="K408" s="1"/>
      <c r="L408" s="10">
        <v>2451</v>
      </c>
      <c r="M408" s="10" t="s">
        <v>1306</v>
      </c>
      <c r="N408" s="10" t="s">
        <v>884</v>
      </c>
      <c r="O408" s="1"/>
      <c r="P408" s="1"/>
      <c r="Q408" s="1"/>
      <c r="R408" s="1"/>
    </row>
    <row r="409" spans="1:18" ht="16.5">
      <c r="A409" s="12"/>
      <c r="B409" s="2"/>
      <c r="C409" s="1"/>
      <c r="D409" s="1"/>
      <c r="E409" s="1"/>
      <c r="F409" s="1"/>
      <c r="G409" s="1"/>
      <c r="H409" s="1"/>
      <c r="I409" s="1"/>
      <c r="J409" s="1"/>
      <c r="K409" s="1"/>
      <c r="L409" s="10">
        <v>2455</v>
      </c>
      <c r="M409" s="10" t="s">
        <v>1307</v>
      </c>
      <c r="N409" s="10" t="s">
        <v>883</v>
      </c>
      <c r="O409" s="1"/>
      <c r="P409" s="1"/>
      <c r="Q409" s="1"/>
      <c r="R409" s="1"/>
    </row>
    <row r="410" spans="1:18" ht="16.5">
      <c r="A410" s="12"/>
      <c r="B410" s="2"/>
      <c r="C410" s="1"/>
      <c r="D410" s="1"/>
      <c r="E410" s="1"/>
      <c r="F410" s="1"/>
      <c r="G410" s="1"/>
      <c r="H410" s="1"/>
      <c r="I410" s="1"/>
      <c r="J410" s="1"/>
      <c r="K410" s="1"/>
      <c r="L410" s="10">
        <v>1691</v>
      </c>
      <c r="M410" s="10" t="s">
        <v>1308</v>
      </c>
      <c r="N410" s="10" t="s">
        <v>83</v>
      </c>
      <c r="O410" s="1"/>
      <c r="P410" s="1"/>
      <c r="Q410" s="1"/>
      <c r="R410" s="1"/>
    </row>
    <row r="411" spans="1:18" ht="16.5">
      <c r="A411" s="12"/>
      <c r="B411" s="2"/>
      <c r="C411" s="1"/>
      <c r="D411" s="1"/>
      <c r="E411" s="1"/>
      <c r="F411" s="1"/>
      <c r="G411" s="1"/>
      <c r="H411" s="1"/>
      <c r="I411" s="1"/>
      <c r="J411" s="1"/>
      <c r="K411" s="1"/>
      <c r="L411" s="10">
        <v>1694</v>
      </c>
      <c r="M411" s="10" t="s">
        <v>1309</v>
      </c>
      <c r="N411" s="10" t="s">
        <v>83</v>
      </c>
      <c r="O411" s="1"/>
      <c r="P411" s="1"/>
      <c r="Q411" s="1"/>
      <c r="R411" s="1"/>
    </row>
    <row r="412" spans="1:18" ht="16.5">
      <c r="A412" s="12"/>
      <c r="B412" s="2"/>
      <c r="C412" s="1"/>
      <c r="D412" s="1"/>
      <c r="E412" s="1"/>
      <c r="F412" s="1"/>
      <c r="G412" s="1"/>
      <c r="H412" s="1"/>
      <c r="I412" s="1"/>
      <c r="J412" s="1"/>
      <c r="K412" s="1"/>
      <c r="L412" s="10">
        <v>1692</v>
      </c>
      <c r="M412" s="10" t="s">
        <v>1310</v>
      </c>
      <c r="N412" s="10" t="s">
        <v>83</v>
      </c>
      <c r="O412" s="1"/>
      <c r="P412" s="1"/>
      <c r="Q412" s="1"/>
      <c r="R412" s="1"/>
    </row>
    <row r="413" spans="1:18" ht="16.5">
      <c r="A413" s="12"/>
      <c r="B413" s="2"/>
      <c r="C413" s="1"/>
      <c r="D413" s="1"/>
      <c r="E413" s="1"/>
      <c r="F413" s="1"/>
      <c r="G413" s="1"/>
      <c r="H413" s="1"/>
      <c r="I413" s="1"/>
      <c r="J413" s="1"/>
      <c r="K413" s="1"/>
      <c r="L413" s="10">
        <v>7122</v>
      </c>
      <c r="M413" s="10" t="s">
        <v>1311</v>
      </c>
      <c r="N413" s="10" t="s">
        <v>883</v>
      </c>
      <c r="O413" s="1"/>
      <c r="P413" s="1"/>
      <c r="Q413" s="1"/>
      <c r="R413" s="1"/>
    </row>
    <row r="414" spans="1:18" ht="16.5">
      <c r="A414" s="12"/>
      <c r="B414" s="2"/>
      <c r="C414" s="1"/>
      <c r="D414" s="1"/>
      <c r="E414" s="1"/>
      <c r="F414" s="1"/>
      <c r="G414" s="1"/>
      <c r="H414" s="1"/>
      <c r="I414" s="1"/>
      <c r="J414" s="1"/>
      <c r="K414" s="1"/>
      <c r="L414" s="10">
        <v>3443</v>
      </c>
      <c r="M414" s="10" t="s">
        <v>1312</v>
      </c>
      <c r="N414" s="10" t="s">
        <v>83</v>
      </c>
      <c r="O414" s="1"/>
      <c r="P414" s="1"/>
      <c r="Q414" s="1"/>
      <c r="R414" s="1"/>
    </row>
    <row r="415" spans="1:18" ht="16.5">
      <c r="A415" s="12"/>
      <c r="B415" s="2"/>
      <c r="C415" s="1"/>
      <c r="D415" s="1"/>
      <c r="E415" s="1"/>
      <c r="F415" s="1"/>
      <c r="G415" s="1"/>
      <c r="H415" s="1"/>
      <c r="I415" s="1"/>
      <c r="J415" s="1"/>
      <c r="K415" s="1"/>
      <c r="L415" s="10">
        <v>3954</v>
      </c>
      <c r="M415" s="10" t="s">
        <v>1313</v>
      </c>
      <c r="N415" s="10" t="s">
        <v>881</v>
      </c>
      <c r="O415" s="1"/>
      <c r="P415" s="1"/>
      <c r="Q415" s="1"/>
      <c r="R415" s="1"/>
    </row>
    <row r="416" spans="1:18" ht="16.5">
      <c r="A416" s="12"/>
      <c r="B416" s="2"/>
      <c r="C416" s="1"/>
      <c r="D416" s="1"/>
      <c r="E416" s="1"/>
      <c r="F416" s="1"/>
      <c r="G416" s="1"/>
      <c r="H416" s="1"/>
      <c r="I416" s="1"/>
      <c r="J416" s="1"/>
      <c r="K416" s="1"/>
      <c r="L416" s="10">
        <v>3955</v>
      </c>
      <c r="M416" s="10" t="s">
        <v>1314</v>
      </c>
      <c r="N416" s="10" t="s">
        <v>881</v>
      </c>
      <c r="O416" s="1"/>
      <c r="P416" s="1"/>
      <c r="Q416" s="1"/>
      <c r="R416" s="1"/>
    </row>
    <row r="417" spans="1:18" ht="16.5">
      <c r="A417" s="12"/>
      <c r="B417" s="2"/>
      <c r="C417" s="1"/>
      <c r="D417" s="1"/>
      <c r="E417" s="1"/>
      <c r="F417" s="1"/>
      <c r="G417" s="1"/>
      <c r="H417" s="1"/>
      <c r="I417" s="1"/>
      <c r="J417" s="1"/>
      <c r="K417" s="1"/>
      <c r="L417" s="10">
        <v>1441</v>
      </c>
      <c r="M417" s="10" t="s">
        <v>1315</v>
      </c>
      <c r="N417" s="10" t="s">
        <v>882</v>
      </c>
      <c r="O417" s="1"/>
      <c r="P417" s="1"/>
      <c r="Q417" s="1"/>
      <c r="R417" s="1"/>
    </row>
    <row r="418" spans="1:18" ht="16.5">
      <c r="A418" s="12"/>
      <c r="B418" s="2"/>
      <c r="C418" s="1"/>
      <c r="D418" s="1"/>
      <c r="E418" s="1"/>
      <c r="F418" s="1"/>
      <c r="G418" s="1"/>
      <c r="H418" s="1"/>
      <c r="I418" s="1"/>
      <c r="J418" s="1"/>
      <c r="K418" s="1"/>
      <c r="L418" s="10">
        <v>1442</v>
      </c>
      <c r="M418" s="10" t="s">
        <v>1316</v>
      </c>
      <c r="N418" s="10" t="s">
        <v>882</v>
      </c>
      <c r="O418" s="1"/>
      <c r="P418" s="1"/>
      <c r="Q418" s="1"/>
      <c r="R418" s="1"/>
    </row>
    <row r="419" spans="1:18" ht="16.5">
      <c r="A419" s="12"/>
      <c r="B419" s="2"/>
      <c r="C419" s="1"/>
      <c r="D419" s="1"/>
      <c r="E419" s="1"/>
      <c r="F419" s="1"/>
      <c r="G419" s="1"/>
      <c r="H419" s="1"/>
      <c r="I419" s="1"/>
      <c r="J419" s="1"/>
      <c r="K419" s="1"/>
      <c r="L419" s="10">
        <v>4121</v>
      </c>
      <c r="M419" s="10" t="s">
        <v>1317</v>
      </c>
      <c r="N419" s="10" t="s">
        <v>881</v>
      </c>
      <c r="O419" s="1"/>
      <c r="P419" s="1"/>
      <c r="Q419" s="1"/>
      <c r="R419" s="1"/>
    </row>
    <row r="420" spans="1:18" ht="16.5">
      <c r="A420" s="12"/>
      <c r="B420" s="2"/>
      <c r="C420" s="1"/>
      <c r="D420" s="1"/>
      <c r="E420" s="1"/>
      <c r="F420" s="1"/>
      <c r="G420" s="1"/>
      <c r="H420" s="1"/>
      <c r="I420" s="1"/>
      <c r="J420" s="1"/>
      <c r="K420" s="1"/>
      <c r="L420" s="10">
        <v>4122</v>
      </c>
      <c r="M420" s="10" t="s">
        <v>1318</v>
      </c>
      <c r="N420" s="10" t="s">
        <v>881</v>
      </c>
      <c r="O420" s="1"/>
      <c r="P420" s="1"/>
      <c r="Q420" s="1"/>
      <c r="R420" s="1"/>
    </row>
    <row r="421" spans="1:18" ht="16.5">
      <c r="A421" s="12"/>
      <c r="B421" s="2"/>
      <c r="C421" s="1"/>
      <c r="D421" s="1"/>
      <c r="E421" s="1"/>
      <c r="F421" s="1"/>
      <c r="G421" s="1"/>
      <c r="H421" s="1"/>
      <c r="I421" s="1"/>
      <c r="J421" s="1"/>
      <c r="K421" s="1"/>
      <c r="L421" s="10">
        <v>4123</v>
      </c>
      <c r="M421" s="10" t="s">
        <v>1319</v>
      </c>
      <c r="N421" s="10" t="s">
        <v>881</v>
      </c>
      <c r="O421" s="1"/>
      <c r="P421" s="1"/>
      <c r="Q421" s="1"/>
      <c r="R421" s="1"/>
    </row>
    <row r="422" spans="1:18" ht="16.5">
      <c r="A422" s="12"/>
      <c r="B422" s="2"/>
      <c r="C422" s="1"/>
      <c r="D422" s="1"/>
      <c r="E422" s="1"/>
      <c r="F422" s="1"/>
      <c r="G422" s="1"/>
      <c r="H422" s="1"/>
      <c r="I422" s="1"/>
      <c r="J422" s="1"/>
      <c r="K422" s="1"/>
      <c r="L422" s="10">
        <v>4125</v>
      </c>
      <c r="M422" s="10" t="s">
        <v>1320</v>
      </c>
      <c r="N422" s="10" t="s">
        <v>881</v>
      </c>
      <c r="O422" s="1"/>
      <c r="P422" s="1"/>
      <c r="Q422" s="1"/>
      <c r="R422" s="1"/>
    </row>
    <row r="423" spans="1:18" ht="16.5">
      <c r="A423" s="12"/>
      <c r="B423" s="2"/>
      <c r="C423" s="1"/>
      <c r="D423" s="1"/>
      <c r="E423" s="1"/>
      <c r="F423" s="1"/>
      <c r="G423" s="1"/>
      <c r="H423" s="1"/>
      <c r="I423" s="1"/>
      <c r="J423" s="1"/>
      <c r="K423" s="1"/>
      <c r="L423" s="10">
        <v>4127</v>
      </c>
      <c r="M423" s="10" t="s">
        <v>1321</v>
      </c>
      <c r="N423" s="10" t="s">
        <v>83</v>
      </c>
      <c r="O423" s="1"/>
      <c r="P423" s="1"/>
      <c r="Q423" s="1"/>
      <c r="R423" s="1"/>
    </row>
    <row r="424" spans="1:18" ht="16.5">
      <c r="A424" s="12"/>
      <c r="B424" s="2"/>
      <c r="C424" s="1"/>
      <c r="D424" s="1"/>
      <c r="E424" s="1"/>
      <c r="F424" s="1"/>
      <c r="G424" s="1"/>
      <c r="H424" s="1"/>
      <c r="I424" s="1"/>
      <c r="J424" s="1"/>
      <c r="K424" s="1"/>
      <c r="L424" s="10">
        <v>4111</v>
      </c>
      <c r="M424" s="10" t="s">
        <v>1322</v>
      </c>
      <c r="N424" s="10" t="s">
        <v>881</v>
      </c>
      <c r="O424" s="1"/>
      <c r="P424" s="1"/>
      <c r="Q424" s="1"/>
      <c r="R424" s="1"/>
    </row>
    <row r="425" spans="1:18" ht="16.5">
      <c r="A425" s="12"/>
      <c r="B425" s="2"/>
      <c r="C425" s="1"/>
      <c r="D425" s="1"/>
      <c r="E425" s="1"/>
      <c r="F425" s="1"/>
      <c r="G425" s="1"/>
      <c r="H425" s="1"/>
      <c r="I425" s="1"/>
      <c r="J425" s="1"/>
      <c r="K425" s="1"/>
      <c r="L425" s="10">
        <v>4112</v>
      </c>
      <c r="M425" s="10" t="s">
        <v>1323</v>
      </c>
      <c r="N425" s="10" t="s">
        <v>881</v>
      </c>
      <c r="O425" s="1"/>
      <c r="P425" s="1"/>
      <c r="Q425" s="1"/>
      <c r="R425" s="1"/>
    </row>
    <row r="426" spans="1:18" ht="16.5">
      <c r="A426" s="12"/>
      <c r="B426" s="2"/>
      <c r="C426" s="1"/>
      <c r="D426" s="1"/>
      <c r="E426" s="1"/>
      <c r="F426" s="1"/>
      <c r="G426" s="1"/>
      <c r="H426" s="1"/>
      <c r="I426" s="1"/>
      <c r="J426" s="1"/>
      <c r="K426" s="1"/>
      <c r="L426" s="10">
        <v>3142</v>
      </c>
      <c r="M426" s="10" t="s">
        <v>1324</v>
      </c>
      <c r="N426" s="10" t="s">
        <v>884</v>
      </c>
      <c r="O426" s="1"/>
      <c r="P426" s="1"/>
      <c r="Q426" s="1"/>
      <c r="R426" s="1"/>
    </row>
    <row r="427" spans="1:18" ht="16.5">
      <c r="A427" s="12"/>
      <c r="B427" s="2"/>
      <c r="C427" s="1"/>
      <c r="D427" s="1"/>
      <c r="E427" s="1"/>
      <c r="F427" s="1"/>
      <c r="G427" s="1"/>
      <c r="H427" s="1"/>
      <c r="I427" s="1"/>
      <c r="J427" s="1"/>
      <c r="K427" s="1"/>
      <c r="L427" s="10">
        <v>2213</v>
      </c>
      <c r="M427" s="10" t="s">
        <v>1325</v>
      </c>
      <c r="N427" s="10" t="s">
        <v>888</v>
      </c>
      <c r="O427" s="1"/>
      <c r="P427" s="1"/>
      <c r="Q427" s="1"/>
      <c r="R427" s="1"/>
    </row>
    <row r="428" spans="1:18" ht="16.5">
      <c r="A428" s="12"/>
      <c r="B428" s="2"/>
      <c r="C428" s="1"/>
      <c r="D428" s="1"/>
      <c r="E428" s="1"/>
      <c r="F428" s="1"/>
      <c r="G428" s="1"/>
      <c r="H428" s="1"/>
      <c r="I428" s="1"/>
      <c r="J428" s="1"/>
      <c r="K428" s="1"/>
      <c r="L428" s="10">
        <v>2218</v>
      </c>
      <c r="M428" s="10" t="s">
        <v>1326</v>
      </c>
      <c r="N428" s="10" t="s">
        <v>885</v>
      </c>
      <c r="O428" s="1"/>
      <c r="P428" s="1"/>
      <c r="Q428" s="1"/>
      <c r="R428" s="1"/>
    </row>
    <row r="429" spans="1:18" ht="16.5">
      <c r="A429" s="12"/>
      <c r="B429" s="2"/>
      <c r="C429" s="1"/>
      <c r="D429" s="1"/>
      <c r="E429" s="1"/>
      <c r="F429" s="1"/>
      <c r="G429" s="1"/>
      <c r="H429" s="1"/>
      <c r="I429" s="1"/>
      <c r="J429" s="1"/>
      <c r="K429" s="1"/>
      <c r="L429" s="10">
        <v>8517</v>
      </c>
      <c r="M429" s="10" t="s">
        <v>1327</v>
      </c>
      <c r="N429" s="10" t="s">
        <v>882</v>
      </c>
      <c r="O429" s="1"/>
      <c r="P429" s="1"/>
      <c r="Q429" s="1"/>
      <c r="R429" s="1"/>
    </row>
    <row r="430" spans="1:18" ht="16.5">
      <c r="A430" s="12"/>
      <c r="B430" s="2"/>
      <c r="C430" s="1"/>
      <c r="D430" s="1"/>
      <c r="E430" s="1"/>
      <c r="F430" s="1"/>
      <c r="G430" s="1"/>
      <c r="H430" s="1"/>
      <c r="I430" s="1"/>
      <c r="J430" s="1"/>
      <c r="K430" s="1"/>
      <c r="L430" s="10">
        <v>1181</v>
      </c>
      <c r="M430" s="10" t="s">
        <v>1328</v>
      </c>
      <c r="N430" s="10" t="s">
        <v>881</v>
      </c>
      <c r="O430" s="1"/>
      <c r="P430" s="1"/>
      <c r="Q430" s="1"/>
      <c r="R430" s="1"/>
    </row>
    <row r="431" spans="1:18" ht="16.5">
      <c r="A431" s="12"/>
      <c r="B431" s="2"/>
      <c r="C431" s="1"/>
      <c r="D431" s="1"/>
      <c r="E431" s="1"/>
      <c r="F431" s="1"/>
      <c r="G431" s="1"/>
      <c r="H431" s="1"/>
      <c r="I431" s="1"/>
      <c r="J431" s="1"/>
      <c r="K431" s="1"/>
      <c r="L431" s="10">
        <v>1182</v>
      </c>
      <c r="M431" s="10" t="s">
        <v>1329</v>
      </c>
      <c r="N431" s="10" t="s">
        <v>881</v>
      </c>
      <c r="O431" s="1"/>
      <c r="P431" s="1"/>
      <c r="Q431" s="1"/>
      <c r="R431" s="1"/>
    </row>
    <row r="432" spans="1:18" ht="16.5">
      <c r="A432" s="12"/>
      <c r="B432" s="2"/>
      <c r="C432" s="1"/>
      <c r="D432" s="1"/>
      <c r="E432" s="1"/>
      <c r="F432" s="1"/>
      <c r="G432" s="1"/>
      <c r="H432" s="1"/>
      <c r="I432" s="1"/>
      <c r="J432" s="1"/>
      <c r="K432" s="1"/>
      <c r="L432" s="10">
        <v>1183</v>
      </c>
      <c r="M432" s="10" t="s">
        <v>1330</v>
      </c>
      <c r="N432" s="10" t="s">
        <v>881</v>
      </c>
      <c r="O432" s="1"/>
      <c r="P432" s="1"/>
      <c r="Q432" s="1"/>
      <c r="R432" s="1"/>
    </row>
    <row r="433" spans="1:18" ht="16.5">
      <c r="A433" s="12"/>
      <c r="B433" s="2"/>
      <c r="C433" s="1"/>
      <c r="D433" s="1"/>
      <c r="E433" s="1"/>
      <c r="F433" s="1"/>
      <c r="G433" s="1"/>
      <c r="H433" s="1"/>
      <c r="I433" s="1"/>
      <c r="J433" s="1"/>
      <c r="K433" s="1"/>
      <c r="L433" s="10">
        <v>1179</v>
      </c>
      <c r="M433" s="10" t="s">
        <v>1331</v>
      </c>
      <c r="N433" s="10" t="s">
        <v>881</v>
      </c>
      <c r="O433" s="1"/>
      <c r="P433" s="1"/>
      <c r="Q433" s="1"/>
      <c r="R433" s="1"/>
    </row>
    <row r="434" spans="1:18" ht="16.5">
      <c r="A434" s="12"/>
      <c r="B434" s="2"/>
      <c r="C434" s="1"/>
      <c r="D434" s="1"/>
      <c r="E434" s="1"/>
      <c r="F434" s="1"/>
      <c r="G434" s="1"/>
      <c r="H434" s="1"/>
      <c r="I434" s="1"/>
      <c r="J434" s="1"/>
      <c r="K434" s="1"/>
      <c r="L434" s="10">
        <v>1184</v>
      </c>
      <c r="M434" s="10" t="s">
        <v>1332</v>
      </c>
      <c r="N434" s="10" t="s">
        <v>881</v>
      </c>
      <c r="O434" s="1"/>
      <c r="P434" s="1"/>
      <c r="Q434" s="1"/>
      <c r="R434" s="1"/>
    </row>
    <row r="435" spans="1:18" ht="16.5">
      <c r="A435" s="12"/>
      <c r="B435" s="2"/>
      <c r="C435" s="1"/>
      <c r="D435" s="1"/>
      <c r="E435" s="1"/>
      <c r="F435" s="1"/>
      <c r="G435" s="1"/>
      <c r="H435" s="1"/>
      <c r="I435" s="1"/>
      <c r="J435" s="1"/>
      <c r="K435" s="1"/>
      <c r="L435" s="10">
        <v>7667</v>
      </c>
      <c r="M435" s="10" t="s">
        <v>1333</v>
      </c>
      <c r="N435" s="10" t="s">
        <v>881</v>
      </c>
      <c r="O435" s="1"/>
      <c r="P435" s="1"/>
      <c r="Q435" s="1"/>
      <c r="R435" s="1"/>
    </row>
    <row r="436" spans="1:18" ht="16.5">
      <c r="A436" s="12"/>
      <c r="B436" s="2"/>
      <c r="C436" s="1"/>
      <c r="D436" s="1"/>
      <c r="E436" s="1"/>
      <c r="F436" s="1"/>
      <c r="G436" s="1"/>
      <c r="H436" s="1"/>
      <c r="I436" s="1"/>
      <c r="J436" s="1"/>
      <c r="K436" s="1"/>
      <c r="L436" s="10">
        <v>7668</v>
      </c>
      <c r="M436" s="10" t="s">
        <v>1334</v>
      </c>
      <c r="N436" s="10" t="s">
        <v>881</v>
      </c>
      <c r="O436" s="1"/>
      <c r="P436" s="1"/>
      <c r="Q436" s="1"/>
      <c r="R436" s="1"/>
    </row>
    <row r="437" spans="1:18" ht="16.5">
      <c r="A437" s="12"/>
      <c r="B437" s="2"/>
      <c r="C437" s="1"/>
      <c r="D437" s="1"/>
      <c r="E437" s="1"/>
      <c r="F437" s="1"/>
      <c r="G437" s="1"/>
      <c r="H437" s="1"/>
      <c r="I437" s="1"/>
      <c r="J437" s="1"/>
      <c r="K437" s="1"/>
      <c r="L437" s="10">
        <v>2217</v>
      </c>
      <c r="M437" s="10" t="s">
        <v>1335</v>
      </c>
      <c r="N437" s="10" t="s">
        <v>885</v>
      </c>
      <c r="O437" s="1"/>
      <c r="P437" s="1"/>
      <c r="Q437" s="1"/>
      <c r="R437" s="1"/>
    </row>
    <row r="438" spans="1:18" ht="16.5">
      <c r="A438" s="12"/>
      <c r="B438" s="2"/>
      <c r="C438" s="1"/>
      <c r="D438" s="1"/>
      <c r="E438" s="1"/>
      <c r="F438" s="1"/>
      <c r="G438" s="1"/>
      <c r="H438" s="1"/>
      <c r="I438" s="1"/>
      <c r="J438" s="1"/>
      <c r="K438" s="1"/>
      <c r="L438" s="10">
        <v>2215</v>
      </c>
      <c r="M438" s="10" t="s">
        <v>1336</v>
      </c>
      <c r="N438" s="10" t="s">
        <v>885</v>
      </c>
      <c r="O438" s="1"/>
      <c r="P438" s="1"/>
      <c r="Q438" s="1"/>
      <c r="R438" s="1"/>
    </row>
    <row r="439" spans="1:18" ht="16.5">
      <c r="A439" s="12"/>
      <c r="B439" s="2"/>
      <c r="C439" s="1"/>
      <c r="D439" s="1"/>
      <c r="E439" s="1"/>
      <c r="F439" s="1"/>
      <c r="G439" s="1"/>
      <c r="H439" s="1"/>
      <c r="I439" s="1"/>
      <c r="J439" s="1"/>
      <c r="K439" s="1"/>
      <c r="L439" s="10">
        <v>1521</v>
      </c>
      <c r="M439" s="10" t="s">
        <v>1337</v>
      </c>
      <c r="N439" s="10" t="s">
        <v>881</v>
      </c>
      <c r="O439" s="1"/>
      <c r="P439" s="1"/>
      <c r="Q439" s="1"/>
      <c r="R439" s="1"/>
    </row>
    <row r="440" spans="1:18" ht="16.5">
      <c r="A440" s="12"/>
      <c r="B440" s="2"/>
      <c r="C440" s="1"/>
      <c r="D440" s="1"/>
      <c r="E440" s="1"/>
      <c r="F440" s="1"/>
      <c r="G440" s="1"/>
      <c r="H440" s="1"/>
      <c r="I440" s="1"/>
      <c r="J440" s="1"/>
      <c r="K440" s="1"/>
      <c r="L440" s="10">
        <v>1522</v>
      </c>
      <c r="M440" s="10" t="s">
        <v>1338</v>
      </c>
      <c r="N440" s="10" t="s">
        <v>881</v>
      </c>
      <c r="O440" s="1"/>
      <c r="P440" s="1"/>
      <c r="Q440" s="1"/>
      <c r="R440" s="1"/>
    </row>
    <row r="441" spans="1:18" ht="16.5">
      <c r="A441" s="12"/>
      <c r="B441" s="2"/>
      <c r="C441" s="1"/>
      <c r="D441" s="1"/>
      <c r="E441" s="1"/>
      <c r="F441" s="1"/>
      <c r="G441" s="1"/>
      <c r="H441" s="1"/>
      <c r="I441" s="1"/>
      <c r="J441" s="1"/>
      <c r="K441" s="1"/>
      <c r="L441" s="10">
        <v>1524</v>
      </c>
      <c r="M441" s="10" t="s">
        <v>1339</v>
      </c>
      <c r="N441" s="10" t="s">
        <v>83</v>
      </c>
      <c r="O441" s="1"/>
      <c r="P441" s="1"/>
      <c r="Q441" s="1"/>
      <c r="R441" s="1"/>
    </row>
    <row r="442" spans="1:18" ht="16.5">
      <c r="A442" s="12"/>
      <c r="B442" s="2"/>
      <c r="C442" s="1"/>
      <c r="D442" s="1"/>
      <c r="E442" s="1"/>
      <c r="F442" s="1"/>
      <c r="G442" s="1"/>
      <c r="H442" s="1"/>
      <c r="I442" s="1"/>
      <c r="J442" s="1"/>
      <c r="K442" s="1"/>
      <c r="L442" s="10">
        <v>2214</v>
      </c>
      <c r="M442" s="10" t="s">
        <v>1340</v>
      </c>
      <c r="N442" s="10" t="s">
        <v>885</v>
      </c>
      <c r="O442" s="1"/>
      <c r="P442" s="1"/>
      <c r="Q442" s="1"/>
      <c r="R442" s="1"/>
    </row>
    <row r="443" spans="1:18" ht="16.5">
      <c r="A443" s="12"/>
      <c r="B443" s="2"/>
      <c r="C443" s="1"/>
      <c r="D443" s="1"/>
      <c r="E443" s="1"/>
      <c r="F443" s="1"/>
      <c r="G443" s="1"/>
      <c r="H443" s="1"/>
      <c r="I443" s="1"/>
      <c r="J443" s="1"/>
      <c r="K443" s="1"/>
      <c r="L443" s="10">
        <v>2216</v>
      </c>
      <c r="M443" s="10" t="s">
        <v>1341</v>
      </c>
      <c r="N443" s="10" t="s">
        <v>885</v>
      </c>
      <c r="O443" s="1"/>
      <c r="P443" s="1"/>
      <c r="Q443" s="1"/>
      <c r="R443" s="1"/>
    </row>
    <row r="444" spans="1:18" ht="16.5">
      <c r="A444" s="12"/>
      <c r="B444" s="2"/>
      <c r="C444" s="1"/>
      <c r="D444" s="1"/>
      <c r="E444" s="1"/>
      <c r="F444" s="1"/>
      <c r="G444" s="1"/>
      <c r="H444" s="1"/>
      <c r="I444" s="1"/>
      <c r="J444" s="1"/>
      <c r="K444" s="1"/>
      <c r="L444" s="10">
        <v>5250</v>
      </c>
      <c r="M444" s="10" t="s">
        <v>1342</v>
      </c>
      <c r="N444" s="10" t="s">
        <v>83</v>
      </c>
      <c r="O444" s="1"/>
      <c r="P444" s="1"/>
      <c r="Q444" s="1"/>
      <c r="R444" s="1"/>
    </row>
    <row r="445" spans="1:18" ht="16.5">
      <c r="A445" s="12"/>
      <c r="B445" s="2"/>
      <c r="C445" s="1"/>
      <c r="D445" s="1"/>
      <c r="E445" s="1"/>
      <c r="F445" s="1"/>
      <c r="G445" s="1"/>
      <c r="H445" s="1"/>
      <c r="I445" s="1"/>
      <c r="J445" s="1"/>
      <c r="K445" s="1"/>
      <c r="L445" s="10">
        <v>5251</v>
      </c>
      <c r="M445" s="10" t="s">
        <v>1343</v>
      </c>
      <c r="N445" s="10" t="s">
        <v>83</v>
      </c>
      <c r="O445" s="1"/>
      <c r="P445" s="1"/>
      <c r="Q445" s="1"/>
      <c r="R445" s="1"/>
    </row>
    <row r="446" spans="1:18" ht="16.5">
      <c r="A446" s="12"/>
      <c r="B446" s="2"/>
      <c r="C446" s="1"/>
      <c r="D446" s="1"/>
      <c r="E446" s="1"/>
      <c r="F446" s="1"/>
      <c r="G446" s="1"/>
      <c r="H446" s="1"/>
      <c r="I446" s="1"/>
      <c r="J446" s="1"/>
      <c r="K446" s="1"/>
      <c r="L446" s="10">
        <v>1223</v>
      </c>
      <c r="M446" s="10" t="s">
        <v>1344</v>
      </c>
      <c r="N446" s="10" t="s">
        <v>881</v>
      </c>
      <c r="O446" s="1"/>
      <c r="P446" s="1"/>
      <c r="Q446" s="1"/>
      <c r="R446" s="1"/>
    </row>
    <row r="447" spans="1:18" ht="16.5">
      <c r="A447" s="37"/>
      <c r="B447" s="4"/>
      <c r="C447" s="5"/>
      <c r="D447" s="5"/>
      <c r="E447" s="5"/>
      <c r="F447" s="5"/>
      <c r="G447" s="5"/>
      <c r="H447" s="5"/>
      <c r="I447" s="1"/>
      <c r="J447" s="1"/>
      <c r="K447" s="1"/>
      <c r="L447" s="10">
        <v>1257</v>
      </c>
      <c r="M447" s="10" t="s">
        <v>1345</v>
      </c>
      <c r="N447" s="10" t="s">
        <v>882</v>
      </c>
      <c r="O447" s="1"/>
      <c r="P447" s="1"/>
      <c r="Q447" s="1"/>
      <c r="R447" s="1"/>
    </row>
    <row r="448" spans="1:18" ht="16.5">
      <c r="A448" s="37"/>
      <c r="B448" s="4"/>
      <c r="C448" s="5"/>
      <c r="D448" s="5"/>
      <c r="E448" s="5"/>
      <c r="F448" s="5"/>
      <c r="G448" s="5"/>
      <c r="H448" s="5"/>
      <c r="I448" s="1"/>
      <c r="J448" s="1"/>
      <c r="K448" s="1"/>
      <c r="L448" s="10">
        <v>3773</v>
      </c>
      <c r="M448" s="10" t="s">
        <v>1346</v>
      </c>
      <c r="N448" s="10" t="s">
        <v>83</v>
      </c>
      <c r="O448" s="1"/>
      <c r="P448" s="1"/>
      <c r="Q448" s="1"/>
      <c r="R448" s="1"/>
    </row>
    <row r="449" spans="1:18" ht="16.5">
      <c r="A449" s="37"/>
      <c r="B449" s="4"/>
      <c r="C449" s="5"/>
      <c r="D449" s="5"/>
      <c r="E449" s="5"/>
      <c r="F449" s="5"/>
      <c r="G449" s="5"/>
      <c r="H449" s="5"/>
      <c r="I449" s="1"/>
      <c r="J449" s="1"/>
      <c r="K449" s="1"/>
      <c r="L449" s="10">
        <v>3715</v>
      </c>
      <c r="M449" s="10" t="s">
        <v>1347</v>
      </c>
      <c r="N449" s="10" t="s">
        <v>83</v>
      </c>
      <c r="O449" s="1"/>
      <c r="P449" s="1"/>
      <c r="Q449" s="1"/>
      <c r="R449" s="1"/>
    </row>
    <row r="450" spans="1:18" ht="16.5">
      <c r="A450" s="37"/>
      <c r="B450" s="4"/>
      <c r="C450" s="5"/>
      <c r="D450" s="5"/>
      <c r="E450" s="5"/>
      <c r="F450" s="5"/>
      <c r="G450" s="5"/>
      <c r="H450" s="5"/>
      <c r="I450" s="1"/>
      <c r="J450" s="1"/>
      <c r="K450" s="1"/>
      <c r="L450" s="10">
        <v>1116</v>
      </c>
      <c r="M450" s="10" t="s">
        <v>1348</v>
      </c>
      <c r="N450" s="10" t="s">
        <v>881</v>
      </c>
      <c r="O450" s="1"/>
      <c r="P450" s="1"/>
      <c r="Q450" s="1"/>
      <c r="R450" s="1"/>
    </row>
    <row r="451" spans="1:18" ht="16.5">
      <c r="A451" s="37"/>
      <c r="B451" s="4"/>
      <c r="C451" s="5"/>
      <c r="D451" s="5"/>
      <c r="E451" s="5"/>
      <c r="F451" s="5"/>
      <c r="G451" s="5"/>
      <c r="H451" s="5"/>
      <c r="I451" s="1"/>
      <c r="J451" s="1"/>
      <c r="K451" s="1"/>
      <c r="L451" s="10">
        <v>1121</v>
      </c>
      <c r="M451" s="10" t="s">
        <v>1349</v>
      </c>
      <c r="N451" s="10" t="s">
        <v>881</v>
      </c>
      <c r="O451" s="1"/>
      <c r="P451" s="1"/>
      <c r="Q451" s="1"/>
      <c r="R451" s="1"/>
    </row>
    <row r="452" spans="1:18" ht="16.5">
      <c r="A452" s="37"/>
      <c r="B452" s="4"/>
      <c r="C452" s="5"/>
      <c r="D452" s="5"/>
      <c r="E452" s="5"/>
      <c r="F452" s="5"/>
      <c r="G452" s="5"/>
      <c r="H452" s="5"/>
      <c r="I452" s="1"/>
      <c r="J452" s="1"/>
      <c r="K452" s="1"/>
      <c r="L452" s="10">
        <v>4126</v>
      </c>
      <c r="M452" s="10" t="s">
        <v>1350</v>
      </c>
      <c r="N452" s="10" t="s">
        <v>882</v>
      </c>
      <c r="O452" s="1"/>
      <c r="P452" s="1"/>
      <c r="Q452" s="1"/>
      <c r="R452" s="1"/>
    </row>
    <row r="453" spans="1:18" ht="16.5">
      <c r="A453" s="37"/>
      <c r="B453" s="4"/>
      <c r="C453" s="5"/>
      <c r="D453" s="5"/>
      <c r="E453" s="5"/>
      <c r="F453" s="5"/>
      <c r="G453" s="5"/>
      <c r="H453" s="5"/>
      <c r="I453" s="1"/>
      <c r="J453" s="1"/>
      <c r="K453" s="1"/>
      <c r="L453" s="10">
        <v>3820</v>
      </c>
      <c r="M453" s="10" t="s">
        <v>1351</v>
      </c>
      <c r="N453" s="10" t="s">
        <v>882</v>
      </c>
      <c r="O453" s="1"/>
      <c r="P453" s="1"/>
      <c r="Q453" s="1"/>
      <c r="R453" s="1"/>
    </row>
    <row r="454" spans="1:18" ht="16.5">
      <c r="A454" s="37"/>
      <c r="B454" s="4"/>
      <c r="C454" s="5"/>
      <c r="D454" s="5"/>
      <c r="E454" s="5"/>
      <c r="F454" s="5"/>
      <c r="G454" s="5"/>
      <c r="H454" s="5"/>
      <c r="I454" s="1"/>
      <c r="J454" s="1"/>
      <c r="K454" s="1"/>
      <c r="L454" s="10">
        <v>3950</v>
      </c>
      <c r="M454" s="10" t="s">
        <v>1352</v>
      </c>
      <c r="N454" s="10" t="s">
        <v>881</v>
      </c>
      <c r="O454" s="1"/>
      <c r="P454" s="1"/>
      <c r="Q454" s="1"/>
      <c r="R454" s="1"/>
    </row>
    <row r="455" spans="1:18" ht="16.5">
      <c r="A455" s="37"/>
      <c r="B455" s="4"/>
      <c r="C455" s="5"/>
      <c r="D455" s="5"/>
      <c r="E455" s="5"/>
      <c r="F455" s="5"/>
      <c r="G455" s="5"/>
      <c r="H455" s="5"/>
      <c r="I455" s="1"/>
      <c r="J455" s="1"/>
      <c r="K455" s="1"/>
      <c r="L455" s="10">
        <v>5254</v>
      </c>
      <c r="M455" s="10" t="s">
        <v>1353</v>
      </c>
      <c r="N455" s="10" t="s">
        <v>882</v>
      </c>
      <c r="O455" s="1"/>
      <c r="P455" s="1"/>
      <c r="Q455" s="1"/>
      <c r="R455" s="1"/>
    </row>
    <row r="456" spans="1:18" ht="16.5">
      <c r="A456" s="37"/>
      <c r="B456" s="4"/>
      <c r="C456" s="5"/>
      <c r="D456" s="5"/>
      <c r="E456" s="5"/>
      <c r="F456" s="5"/>
      <c r="G456" s="5"/>
      <c r="H456" s="5"/>
      <c r="I456" s="1"/>
      <c r="J456" s="1"/>
      <c r="K456" s="1"/>
      <c r="L456" s="10">
        <v>3962</v>
      </c>
      <c r="M456" s="10" t="s">
        <v>1354</v>
      </c>
      <c r="N456" s="10" t="s">
        <v>83</v>
      </c>
      <c r="O456" s="1"/>
      <c r="P456" s="1"/>
      <c r="Q456" s="1"/>
      <c r="R456" s="1"/>
    </row>
    <row r="457" spans="1:18" ht="16.5">
      <c r="A457" s="37"/>
      <c r="B457" s="4"/>
      <c r="C457" s="5"/>
      <c r="D457" s="5"/>
      <c r="E457" s="5"/>
      <c r="F457" s="5"/>
      <c r="G457" s="5"/>
      <c r="H457" s="5"/>
      <c r="I457" s="1"/>
      <c r="J457" s="1"/>
      <c r="K457" s="1"/>
      <c r="L457" s="10">
        <v>2452</v>
      </c>
      <c r="M457" s="10" t="s">
        <v>1355</v>
      </c>
      <c r="N457" s="10" t="s">
        <v>884</v>
      </c>
      <c r="O457" s="1"/>
      <c r="P457" s="1"/>
      <c r="Q457" s="1"/>
      <c r="R457" s="1"/>
    </row>
    <row r="458" spans="1:18" ht="16.5">
      <c r="A458" s="37"/>
      <c r="B458" s="4"/>
      <c r="C458" s="5"/>
      <c r="D458" s="5"/>
      <c r="E458" s="5"/>
      <c r="F458" s="5"/>
      <c r="G458" s="5"/>
      <c r="H458" s="5"/>
      <c r="I458" s="1"/>
      <c r="J458" s="1"/>
      <c r="K458" s="1"/>
      <c r="L458" s="10">
        <v>8073</v>
      </c>
      <c r="M458" s="10" t="s">
        <v>1356</v>
      </c>
      <c r="N458" s="10" t="s">
        <v>83</v>
      </c>
      <c r="O458" s="1"/>
      <c r="P458" s="1"/>
      <c r="Q458" s="1"/>
      <c r="R458" s="1"/>
    </row>
    <row r="459" spans="1:18" ht="16.5">
      <c r="A459" s="37"/>
      <c r="B459" s="4"/>
      <c r="C459" s="5"/>
      <c r="D459" s="5"/>
      <c r="E459" s="5"/>
      <c r="F459" s="5"/>
      <c r="G459" s="5"/>
      <c r="H459" s="5"/>
      <c r="I459" s="1"/>
      <c r="J459" s="1"/>
      <c r="K459" s="1"/>
      <c r="L459" s="10">
        <v>1229</v>
      </c>
      <c r="M459" s="10" t="s">
        <v>1357</v>
      </c>
      <c r="N459" s="10" t="s">
        <v>882</v>
      </c>
      <c r="O459" s="1"/>
      <c r="P459" s="1"/>
      <c r="Q459" s="1"/>
      <c r="R459" s="1"/>
    </row>
    <row r="460" spans="1:18" ht="16.5">
      <c r="A460" s="37"/>
      <c r="B460" s="4"/>
      <c r="C460" s="5"/>
      <c r="D460" s="5"/>
      <c r="E460" s="5"/>
      <c r="F460" s="5"/>
      <c r="G460" s="5"/>
      <c r="H460" s="5"/>
      <c r="I460" s="1"/>
      <c r="J460" s="1"/>
      <c r="K460" s="1"/>
      <c r="L460" s="10">
        <v>1230</v>
      </c>
      <c r="M460" s="10" t="s">
        <v>1358</v>
      </c>
      <c r="N460" s="10" t="s">
        <v>882</v>
      </c>
      <c r="O460" s="1"/>
      <c r="P460" s="1"/>
      <c r="Q460" s="1"/>
      <c r="R460" s="1"/>
    </row>
    <row r="461" spans="1:18" ht="16.5">
      <c r="A461" s="37"/>
      <c r="B461" s="4"/>
      <c r="C461" s="5"/>
      <c r="D461" s="5"/>
      <c r="E461" s="5"/>
      <c r="F461" s="5"/>
      <c r="G461" s="5"/>
      <c r="H461" s="5"/>
      <c r="I461" s="1"/>
      <c r="J461" s="1"/>
      <c r="K461" s="1"/>
      <c r="L461" s="10">
        <v>3958</v>
      </c>
      <c r="M461" s="10" t="s">
        <v>1359</v>
      </c>
      <c r="N461" s="10" t="s">
        <v>881</v>
      </c>
      <c r="O461" s="1"/>
      <c r="P461" s="1"/>
      <c r="Q461" s="1"/>
      <c r="R461" s="1"/>
    </row>
    <row r="462" spans="1:18" ht="16.5">
      <c r="A462" s="37"/>
      <c r="B462" s="4"/>
      <c r="C462" s="5"/>
      <c r="D462" s="5"/>
      <c r="E462" s="5"/>
      <c r="F462" s="5"/>
      <c r="G462" s="5"/>
      <c r="H462" s="5"/>
      <c r="I462" s="1"/>
      <c r="J462" s="1"/>
      <c r="K462" s="1"/>
      <c r="L462" s="10">
        <v>3959</v>
      </c>
      <c r="M462" s="10" t="s">
        <v>1360</v>
      </c>
      <c r="N462" s="10" t="s">
        <v>881</v>
      </c>
      <c r="O462" s="1"/>
      <c r="P462" s="1"/>
      <c r="Q462" s="1"/>
      <c r="R462" s="1"/>
    </row>
    <row r="463" spans="1:18" ht="16.5">
      <c r="A463" s="37"/>
      <c r="B463" s="4"/>
      <c r="C463" s="5"/>
      <c r="D463" s="5"/>
      <c r="E463" s="5"/>
      <c r="F463" s="5"/>
      <c r="G463" s="5"/>
      <c r="H463" s="5"/>
      <c r="I463" s="1"/>
      <c r="J463" s="1"/>
      <c r="K463" s="1"/>
      <c r="L463" s="10">
        <v>1675</v>
      </c>
      <c r="M463" s="10" t="s">
        <v>1361</v>
      </c>
      <c r="N463" s="10" t="s">
        <v>882</v>
      </c>
      <c r="O463" s="1"/>
      <c r="P463" s="1"/>
      <c r="Q463" s="1"/>
      <c r="R463" s="1"/>
    </row>
    <row r="464" spans="1:18" ht="16.5">
      <c r="A464" s="37"/>
      <c r="B464" s="4"/>
      <c r="C464" s="5"/>
      <c r="D464" s="5"/>
      <c r="E464" s="5"/>
      <c r="F464" s="5"/>
      <c r="G464" s="5"/>
      <c r="H464" s="5"/>
      <c r="I464" s="1"/>
      <c r="J464" s="1"/>
      <c r="K464" s="1"/>
      <c r="L464" s="10">
        <v>4231</v>
      </c>
      <c r="M464" s="10" t="s">
        <v>1362</v>
      </c>
      <c r="N464" s="10" t="s">
        <v>881</v>
      </c>
      <c r="O464" s="1"/>
      <c r="P464" s="1"/>
      <c r="Q464" s="1"/>
      <c r="R464" s="1"/>
    </row>
    <row r="465" spans="1:18" ht="16.5">
      <c r="A465" s="37"/>
      <c r="B465" s="4"/>
      <c r="C465" s="5"/>
      <c r="D465" s="5"/>
      <c r="E465" s="5"/>
      <c r="F465" s="5"/>
      <c r="G465" s="5"/>
      <c r="H465" s="5"/>
      <c r="I465" s="1"/>
      <c r="J465" s="1"/>
      <c r="K465" s="1"/>
      <c r="L465" s="10">
        <v>4233</v>
      </c>
      <c r="M465" s="10" t="s">
        <v>1363</v>
      </c>
      <c r="N465" s="10" t="s">
        <v>881</v>
      </c>
      <c r="O465" s="1"/>
      <c r="P465" s="1"/>
      <c r="Q465" s="1"/>
      <c r="R465" s="1"/>
    </row>
    <row r="466" spans="1:18" ht="16.5">
      <c r="A466" s="37"/>
      <c r="B466" s="4"/>
      <c r="C466" s="5"/>
      <c r="D466" s="5"/>
      <c r="E466" s="5"/>
      <c r="F466" s="5"/>
      <c r="G466" s="5"/>
      <c r="H466" s="5"/>
      <c r="I466" s="1"/>
      <c r="J466" s="1"/>
      <c r="K466" s="1"/>
      <c r="L466" s="10">
        <v>4234</v>
      </c>
      <c r="M466" s="10" t="s">
        <v>1364</v>
      </c>
      <c r="N466" s="10" t="s">
        <v>881</v>
      </c>
      <c r="O466" s="1"/>
      <c r="P466" s="1"/>
      <c r="Q466" s="1"/>
      <c r="R466" s="1"/>
    </row>
    <row r="467" spans="1:18" ht="16.5">
      <c r="A467" s="37"/>
      <c r="B467" s="4"/>
      <c r="C467" s="5"/>
      <c r="D467" s="5"/>
      <c r="E467" s="5"/>
      <c r="F467" s="5"/>
      <c r="G467" s="5"/>
      <c r="H467" s="5"/>
      <c r="I467" s="1"/>
      <c r="J467" s="1"/>
      <c r="K467" s="1"/>
      <c r="L467" s="10">
        <v>4235</v>
      </c>
      <c r="M467" s="10" t="s">
        <v>1365</v>
      </c>
      <c r="N467" s="10" t="s">
        <v>881</v>
      </c>
      <c r="O467" s="1"/>
      <c r="P467" s="1"/>
      <c r="Q467" s="1"/>
      <c r="R467" s="1"/>
    </row>
    <row r="468" spans="1:18" ht="16.5">
      <c r="A468" s="37"/>
      <c r="B468" s="4"/>
      <c r="C468" s="5"/>
      <c r="D468" s="5"/>
      <c r="E468" s="5"/>
      <c r="F468" s="5"/>
      <c r="G468" s="5"/>
      <c r="H468" s="5"/>
      <c r="I468" s="1"/>
      <c r="J468" s="1"/>
      <c r="K468" s="1"/>
      <c r="L468" s="10">
        <v>8515</v>
      </c>
      <c r="M468" s="10" t="s">
        <v>1366</v>
      </c>
      <c r="N468" s="10" t="s">
        <v>881</v>
      </c>
      <c r="O468" s="1"/>
      <c r="P468" s="1"/>
      <c r="Q468" s="1"/>
      <c r="R468" s="1"/>
    </row>
    <row r="469" spans="1:18" ht="16.5">
      <c r="A469" s="37"/>
      <c r="B469" s="4"/>
      <c r="C469" s="5"/>
      <c r="D469" s="5"/>
      <c r="E469" s="5"/>
      <c r="F469" s="5"/>
      <c r="G469" s="5"/>
      <c r="H469" s="5"/>
      <c r="I469" s="1"/>
      <c r="J469" s="1"/>
      <c r="K469" s="1"/>
      <c r="L469" s="10">
        <v>8535</v>
      </c>
      <c r="M469" s="10" t="s">
        <v>1367</v>
      </c>
      <c r="N469" s="10" t="s">
        <v>881</v>
      </c>
      <c r="O469" s="1"/>
      <c r="P469" s="1"/>
      <c r="Q469" s="1"/>
      <c r="R469" s="1"/>
    </row>
    <row r="470" spans="1:18" ht="16.5">
      <c r="A470" s="37"/>
      <c r="B470" s="4"/>
      <c r="C470" s="5"/>
      <c r="D470" s="5"/>
      <c r="E470" s="5"/>
      <c r="F470" s="5"/>
      <c r="G470" s="5"/>
      <c r="H470" s="5"/>
      <c r="I470" s="1"/>
      <c r="J470" s="1"/>
      <c r="K470" s="1"/>
      <c r="L470" s="10">
        <v>8514</v>
      </c>
      <c r="M470" s="10" t="s">
        <v>1368</v>
      </c>
      <c r="N470" s="10" t="s">
        <v>881</v>
      </c>
      <c r="O470" s="1"/>
      <c r="P470" s="1"/>
      <c r="Q470" s="1"/>
      <c r="R470" s="1"/>
    </row>
    <row r="471" spans="1:18" ht="16.5">
      <c r="A471" s="37"/>
      <c r="B471" s="4"/>
      <c r="C471" s="5"/>
      <c r="D471" s="5"/>
      <c r="E471" s="5"/>
      <c r="F471" s="5"/>
      <c r="G471" s="5"/>
      <c r="H471" s="5"/>
      <c r="I471" s="1"/>
      <c r="J471" s="1"/>
      <c r="K471" s="1"/>
      <c r="L471" s="10">
        <v>8534</v>
      </c>
      <c r="M471" s="10" t="s">
        <v>1369</v>
      </c>
      <c r="N471" s="10" t="s">
        <v>881</v>
      </c>
      <c r="O471" s="1"/>
      <c r="P471" s="1"/>
      <c r="Q471" s="1"/>
      <c r="R471" s="1"/>
    </row>
    <row r="472" spans="1:18" ht="16.5">
      <c r="A472" s="37"/>
      <c r="B472" s="4"/>
      <c r="C472" s="5"/>
      <c r="D472" s="5"/>
      <c r="E472" s="5"/>
      <c r="F472" s="5"/>
      <c r="G472" s="5"/>
      <c r="H472" s="5"/>
      <c r="I472" s="1"/>
      <c r="J472" s="1"/>
      <c r="K472" s="1"/>
      <c r="L472" s="10">
        <v>8532</v>
      </c>
      <c r="M472" s="10" t="s">
        <v>1370</v>
      </c>
      <c r="N472" s="10" t="s">
        <v>881</v>
      </c>
      <c r="O472" s="1"/>
      <c r="P472" s="1"/>
      <c r="Q472" s="1"/>
      <c r="R472" s="1"/>
    </row>
    <row r="473" spans="1:18" ht="16.5">
      <c r="A473" s="37"/>
      <c r="B473" s="4"/>
      <c r="C473" s="5"/>
      <c r="D473" s="5"/>
      <c r="E473" s="5"/>
      <c r="F473" s="5"/>
      <c r="G473" s="5"/>
      <c r="H473" s="5"/>
      <c r="I473" s="1"/>
      <c r="J473" s="1"/>
      <c r="K473" s="1"/>
      <c r="L473" s="10">
        <v>6365</v>
      </c>
      <c r="M473" s="10" t="s">
        <v>1371</v>
      </c>
      <c r="N473" s="10" t="s">
        <v>881</v>
      </c>
      <c r="O473" s="1"/>
      <c r="P473" s="1"/>
      <c r="Q473" s="1"/>
      <c r="R473" s="1"/>
    </row>
    <row r="474" spans="1:18" ht="16.5">
      <c r="A474" s="37"/>
      <c r="B474" s="4"/>
      <c r="C474" s="5"/>
      <c r="D474" s="5"/>
      <c r="E474" s="5"/>
      <c r="F474" s="5"/>
      <c r="G474" s="5"/>
      <c r="H474" s="5"/>
      <c r="I474" s="1"/>
      <c r="J474" s="1"/>
      <c r="K474" s="1"/>
      <c r="L474" s="10">
        <v>8528</v>
      </c>
      <c r="M474" s="10" t="s">
        <v>1372</v>
      </c>
      <c r="N474" s="10" t="s">
        <v>879</v>
      </c>
      <c r="O474" s="1"/>
      <c r="P474" s="1"/>
      <c r="Q474" s="1"/>
      <c r="R474" s="1"/>
    </row>
    <row r="475" spans="1:18" ht="16.5">
      <c r="A475" s="37"/>
      <c r="B475" s="4"/>
      <c r="C475" s="5"/>
      <c r="D475" s="5"/>
      <c r="E475" s="5"/>
      <c r="F475" s="5"/>
      <c r="G475" s="5"/>
      <c r="H475" s="5"/>
      <c r="I475" s="1"/>
      <c r="J475" s="1"/>
      <c r="K475" s="1"/>
      <c r="L475" s="10">
        <v>3966</v>
      </c>
      <c r="M475" s="10" t="s">
        <v>1373</v>
      </c>
      <c r="N475" s="10" t="s">
        <v>881</v>
      </c>
      <c r="O475" s="1"/>
      <c r="P475" s="1"/>
      <c r="Q475" s="1"/>
      <c r="R475" s="1"/>
    </row>
    <row r="476" spans="1:18" ht="16.5">
      <c r="A476" s="37"/>
      <c r="B476" s="4"/>
      <c r="C476" s="5"/>
      <c r="D476" s="5"/>
      <c r="E476" s="5"/>
      <c r="F476" s="5"/>
      <c r="G476" s="5"/>
      <c r="H476" s="5"/>
      <c r="I476" s="1"/>
      <c r="J476" s="1"/>
      <c r="K476" s="1"/>
      <c r="L476" s="10">
        <v>3967</v>
      </c>
      <c r="M476" s="10" t="s">
        <v>1374</v>
      </c>
      <c r="N476" s="10" t="s">
        <v>881</v>
      </c>
      <c r="O476" s="1"/>
      <c r="P476" s="1"/>
      <c r="Q476" s="1"/>
      <c r="R476" s="1"/>
    </row>
    <row r="477" spans="1:18" ht="16.5">
      <c r="A477" s="37"/>
      <c r="B477" s="4"/>
      <c r="C477" s="5"/>
      <c r="D477" s="5"/>
      <c r="E477" s="5"/>
      <c r="F477" s="5"/>
      <c r="G477" s="5"/>
      <c r="H477" s="5"/>
      <c r="I477" s="1"/>
      <c r="J477" s="1"/>
      <c r="K477" s="1"/>
      <c r="L477" s="10">
        <v>1115</v>
      </c>
      <c r="M477" s="10" t="s">
        <v>1375</v>
      </c>
      <c r="N477" s="10" t="s">
        <v>881</v>
      </c>
      <c r="O477" s="1"/>
      <c r="P477" s="1"/>
      <c r="Q477" s="1"/>
      <c r="R477" s="1"/>
    </row>
    <row r="478" spans="1:18" ht="16.5">
      <c r="A478" s="37"/>
      <c r="B478" s="4"/>
      <c r="C478" s="5"/>
      <c r="D478" s="5"/>
      <c r="E478" s="5"/>
      <c r="F478" s="5"/>
      <c r="G478" s="5"/>
      <c r="H478" s="5"/>
      <c r="I478" s="1"/>
      <c r="J478" s="1"/>
      <c r="K478" s="1"/>
      <c r="L478" s="10">
        <v>6108</v>
      </c>
      <c r="M478" s="10" t="s">
        <v>1376</v>
      </c>
      <c r="N478" s="10" t="s">
        <v>881</v>
      </c>
      <c r="O478" s="1"/>
      <c r="P478" s="1"/>
      <c r="Q478" s="1"/>
      <c r="R478" s="1"/>
    </row>
    <row r="479" spans="1:18" ht="16.5">
      <c r="A479" s="37"/>
      <c r="B479" s="4"/>
      <c r="C479" s="5"/>
      <c r="D479" s="5"/>
      <c r="E479" s="5"/>
      <c r="F479" s="5"/>
      <c r="G479" s="5"/>
      <c r="H479" s="5"/>
      <c r="I479" s="1"/>
      <c r="J479" s="1"/>
      <c r="K479" s="1"/>
      <c r="L479" s="10">
        <v>6109</v>
      </c>
      <c r="M479" s="10" t="s">
        <v>1377</v>
      </c>
      <c r="N479" s="10" t="s">
        <v>881</v>
      </c>
      <c r="O479" s="1"/>
      <c r="P479" s="1"/>
      <c r="Q479" s="1"/>
      <c r="R479" s="1"/>
    </row>
    <row r="480" spans="1:18" ht="16.5">
      <c r="A480" s="4"/>
      <c r="B480" s="4"/>
      <c r="C480" s="5"/>
      <c r="D480" s="5"/>
      <c r="E480" s="5"/>
      <c r="F480" s="5"/>
      <c r="G480" s="5"/>
      <c r="H480" s="5"/>
      <c r="I480" s="1"/>
      <c r="J480" s="1"/>
      <c r="K480" s="1"/>
      <c r="L480" s="10">
        <v>6122</v>
      </c>
      <c r="M480" s="10" t="s">
        <v>1378</v>
      </c>
      <c r="N480" s="10" t="s">
        <v>881</v>
      </c>
      <c r="O480" s="1"/>
      <c r="P480" s="1"/>
      <c r="Q480" s="1"/>
      <c r="R480" s="1"/>
    </row>
    <row r="481" spans="1:18" ht="16.5">
      <c r="A481" s="4"/>
      <c r="B481" s="4"/>
      <c r="C481" s="5"/>
      <c r="D481" s="5"/>
      <c r="E481" s="5"/>
      <c r="F481" s="5"/>
      <c r="G481" s="5"/>
      <c r="H481" s="5"/>
      <c r="I481" s="1"/>
      <c r="J481" s="1"/>
      <c r="K481" s="1"/>
      <c r="L481" s="10">
        <v>6123</v>
      </c>
      <c r="M481" s="10" t="s">
        <v>1379</v>
      </c>
      <c r="N481" s="10" t="s">
        <v>881</v>
      </c>
      <c r="O481" s="1"/>
      <c r="P481" s="1"/>
      <c r="Q481" s="1"/>
      <c r="R481" s="1"/>
    </row>
    <row r="482" spans="1:18" ht="16.5">
      <c r="A482" s="4"/>
      <c r="B482" s="4"/>
      <c r="C482" s="5"/>
      <c r="D482" s="5"/>
      <c r="E482" s="5"/>
      <c r="F482" s="5"/>
      <c r="G482" s="5"/>
      <c r="H482" s="5"/>
      <c r="I482" s="1"/>
      <c r="J482" s="1"/>
      <c r="K482" s="1"/>
      <c r="L482" s="10">
        <v>6114</v>
      </c>
      <c r="M482" s="10" t="s">
        <v>1380</v>
      </c>
      <c r="N482" s="10" t="s">
        <v>881</v>
      </c>
      <c r="O482" s="1"/>
      <c r="P482" s="1"/>
      <c r="Q482" s="1"/>
      <c r="R482" s="1"/>
    </row>
    <row r="483" spans="1:18" ht="16.5">
      <c r="A483" s="4"/>
      <c r="B483" s="4"/>
      <c r="C483" s="5"/>
      <c r="D483" s="5"/>
      <c r="E483" s="5"/>
      <c r="F483" s="5"/>
      <c r="G483" s="5"/>
      <c r="H483" s="5"/>
      <c r="I483" s="1"/>
      <c r="J483" s="1"/>
      <c r="K483" s="1"/>
      <c r="L483" s="10">
        <v>6115</v>
      </c>
      <c r="M483" s="10" t="s">
        <v>1381</v>
      </c>
      <c r="N483" s="10" t="s">
        <v>881</v>
      </c>
      <c r="O483" s="1"/>
      <c r="P483" s="1"/>
      <c r="Q483" s="1"/>
      <c r="R483" s="1"/>
    </row>
    <row r="484" spans="1:18" ht="16.5">
      <c r="A484" s="4"/>
      <c r="B484" s="4"/>
      <c r="C484" s="5"/>
      <c r="D484" s="5"/>
      <c r="E484" s="5"/>
      <c r="F484" s="5"/>
      <c r="G484" s="5"/>
      <c r="H484" s="5"/>
      <c r="I484" s="1"/>
      <c r="J484" s="1"/>
      <c r="K484" s="1"/>
      <c r="L484" s="10">
        <v>6129</v>
      </c>
      <c r="M484" s="10" t="s">
        <v>1382</v>
      </c>
      <c r="N484" s="10" t="s">
        <v>83</v>
      </c>
      <c r="O484" s="1"/>
      <c r="P484" s="1"/>
      <c r="Q484" s="1"/>
      <c r="R484" s="1"/>
    </row>
    <row r="485" spans="1:18" ht="16.5">
      <c r="A485" s="4"/>
      <c r="B485" s="4"/>
      <c r="C485" s="5"/>
      <c r="D485" s="5"/>
      <c r="E485" s="5"/>
      <c r="F485" s="5"/>
      <c r="G485" s="5"/>
      <c r="H485" s="5"/>
      <c r="I485" s="1"/>
      <c r="J485" s="1"/>
      <c r="K485" s="1"/>
      <c r="L485" s="10">
        <v>7124</v>
      </c>
      <c r="M485" s="10" t="s">
        <v>1383</v>
      </c>
      <c r="N485" s="10" t="s">
        <v>83</v>
      </c>
      <c r="O485" s="1"/>
      <c r="P485" s="1"/>
      <c r="Q485" s="1"/>
      <c r="R485" s="1"/>
    </row>
    <row r="486" spans="1:18" ht="16.5">
      <c r="A486" s="4"/>
      <c r="B486" s="4"/>
      <c r="C486" s="5"/>
      <c r="D486" s="5"/>
      <c r="E486" s="5"/>
      <c r="F486" s="5"/>
      <c r="G486" s="5"/>
      <c r="H486" s="5"/>
      <c r="I486" s="1"/>
      <c r="J486" s="1"/>
      <c r="K486" s="1"/>
      <c r="L486" s="10">
        <v>7132</v>
      </c>
      <c r="M486" s="10" t="s">
        <v>1384</v>
      </c>
      <c r="N486" s="10" t="s">
        <v>83</v>
      </c>
      <c r="O486" s="1"/>
      <c r="P486" s="1"/>
      <c r="Q486" s="1"/>
      <c r="R486" s="1"/>
    </row>
    <row r="487" spans="1:18" ht="16.5">
      <c r="A487" s="4"/>
      <c r="B487" s="4"/>
      <c r="C487" s="5"/>
      <c r="D487" s="5"/>
      <c r="E487" s="5"/>
      <c r="F487" s="5"/>
      <c r="G487" s="5"/>
      <c r="H487" s="5"/>
      <c r="I487" s="1"/>
      <c r="J487" s="1"/>
      <c r="K487" s="1"/>
      <c r="L487" s="10">
        <v>3423</v>
      </c>
      <c r="M487" s="10" t="s">
        <v>1385</v>
      </c>
      <c r="N487" s="10" t="s">
        <v>881</v>
      </c>
      <c r="O487" s="1"/>
      <c r="P487" s="1"/>
      <c r="Q487" s="1"/>
      <c r="R487" s="1"/>
    </row>
    <row r="488" spans="1:18" ht="16.5">
      <c r="A488" s="4"/>
      <c r="B488" s="4"/>
      <c r="C488" s="5"/>
      <c r="D488" s="5"/>
      <c r="E488" s="5"/>
      <c r="F488" s="5"/>
      <c r="G488" s="5"/>
      <c r="H488" s="5"/>
      <c r="I488" s="1"/>
      <c r="J488" s="1"/>
      <c r="K488" s="1"/>
      <c r="L488" s="10">
        <v>3421</v>
      </c>
      <c r="M488" s="10" t="s">
        <v>1386</v>
      </c>
      <c r="N488" s="10" t="s">
        <v>881</v>
      </c>
      <c r="O488" s="1"/>
      <c r="P488" s="1"/>
      <c r="Q488" s="1"/>
      <c r="R488" s="1"/>
    </row>
    <row r="489" spans="1:18" ht="16.5">
      <c r="A489" s="4"/>
      <c r="B489" s="4"/>
      <c r="C489" s="5"/>
      <c r="D489" s="5"/>
      <c r="E489" s="5"/>
      <c r="F489" s="5"/>
      <c r="G489" s="5"/>
      <c r="H489" s="5"/>
      <c r="I489" s="1"/>
      <c r="J489" s="1"/>
      <c r="K489" s="1"/>
      <c r="L489" s="10">
        <v>8018</v>
      </c>
      <c r="M489" s="10" t="s">
        <v>1387</v>
      </c>
      <c r="N489" s="10" t="s">
        <v>882</v>
      </c>
      <c r="O489" s="1"/>
      <c r="P489" s="1"/>
      <c r="Q489" s="1"/>
      <c r="R489" s="1"/>
    </row>
    <row r="490" spans="1:18" ht="16.5">
      <c r="A490" s="4"/>
      <c r="B490" s="4"/>
      <c r="C490" s="5"/>
      <c r="D490" s="5"/>
      <c r="E490" s="5"/>
      <c r="F490" s="5"/>
      <c r="G490" s="5"/>
      <c r="H490" s="5"/>
      <c r="I490" s="1"/>
      <c r="J490" s="1"/>
      <c r="K490" s="1"/>
      <c r="L490" s="10">
        <v>8019</v>
      </c>
      <c r="M490" s="10" t="s">
        <v>1388</v>
      </c>
      <c r="N490" s="10" t="s">
        <v>882</v>
      </c>
      <c r="O490" s="1"/>
      <c r="P490" s="1"/>
      <c r="Q490" s="1"/>
      <c r="R490" s="1"/>
    </row>
    <row r="491" spans="1:18" ht="16.5">
      <c r="A491" s="4"/>
      <c r="B491" s="4"/>
      <c r="C491" s="5"/>
      <c r="D491" s="5"/>
      <c r="E491" s="5"/>
      <c r="F491" s="5"/>
      <c r="G491" s="5"/>
      <c r="H491" s="5"/>
      <c r="I491" s="1"/>
      <c r="J491" s="1"/>
      <c r="K491" s="1"/>
      <c r="L491" s="10">
        <v>7505</v>
      </c>
      <c r="M491" s="10" t="s">
        <v>1389</v>
      </c>
      <c r="N491" s="10" t="s">
        <v>882</v>
      </c>
      <c r="O491" s="1"/>
      <c r="P491" s="1"/>
      <c r="Q491" s="1"/>
      <c r="R491" s="1"/>
    </row>
    <row r="492" spans="1:18" ht="16.5">
      <c r="A492" s="4"/>
      <c r="B492" s="4"/>
      <c r="C492" s="5"/>
      <c r="D492" s="5"/>
      <c r="E492" s="5"/>
      <c r="F492" s="5"/>
      <c r="G492" s="5"/>
      <c r="H492" s="5"/>
      <c r="I492" s="1"/>
      <c r="J492" s="1"/>
      <c r="K492" s="1"/>
      <c r="L492" s="10">
        <v>7502</v>
      </c>
      <c r="M492" s="10" t="s">
        <v>1390</v>
      </c>
      <c r="N492" s="10" t="s">
        <v>882</v>
      </c>
      <c r="O492" s="1"/>
      <c r="P492" s="1"/>
      <c r="Q492" s="1"/>
      <c r="R492" s="1"/>
    </row>
    <row r="493" spans="1:18" ht="16.5">
      <c r="A493" s="4"/>
      <c r="B493" s="4"/>
      <c r="C493" s="5"/>
      <c r="D493" s="5"/>
      <c r="E493" s="5"/>
      <c r="F493" s="5"/>
      <c r="G493" s="5"/>
      <c r="H493" s="5"/>
      <c r="I493" s="1"/>
      <c r="J493" s="1"/>
      <c r="K493" s="1"/>
      <c r="L493" s="10">
        <v>7503</v>
      </c>
      <c r="M493" s="10" t="s">
        <v>1391</v>
      </c>
      <c r="N493" s="10" t="s">
        <v>882</v>
      </c>
      <c r="O493" s="1"/>
      <c r="P493" s="1"/>
      <c r="Q493" s="1"/>
      <c r="R493" s="1"/>
    </row>
    <row r="494" spans="1:18" ht="16.5">
      <c r="A494" s="4"/>
      <c r="B494" s="4"/>
      <c r="C494" s="5"/>
      <c r="D494" s="5"/>
      <c r="E494" s="5"/>
      <c r="F494" s="5"/>
      <c r="G494" s="5"/>
      <c r="H494" s="5"/>
      <c r="I494" s="1"/>
      <c r="J494" s="1"/>
      <c r="K494" s="1"/>
      <c r="L494" s="10">
        <v>7508</v>
      </c>
      <c r="M494" s="10" t="s">
        <v>1392</v>
      </c>
      <c r="N494" s="10" t="s">
        <v>882</v>
      </c>
      <c r="O494" s="1"/>
      <c r="P494" s="1"/>
      <c r="Q494" s="1"/>
      <c r="R494" s="1"/>
    </row>
    <row r="495" spans="1:18" ht="16.5">
      <c r="A495" s="4"/>
      <c r="B495" s="4"/>
      <c r="C495" s="5"/>
      <c r="D495" s="5"/>
      <c r="E495" s="5"/>
      <c r="F495" s="5"/>
      <c r="G495" s="5"/>
      <c r="H495" s="5"/>
      <c r="I495" s="1"/>
      <c r="J495" s="1"/>
      <c r="K495" s="1"/>
      <c r="L495" s="10">
        <v>6175</v>
      </c>
      <c r="M495" s="10" t="s">
        <v>1393</v>
      </c>
      <c r="N495" s="10" t="s">
        <v>881</v>
      </c>
      <c r="O495" s="1"/>
      <c r="P495" s="1"/>
      <c r="Q495" s="1"/>
      <c r="R495" s="1"/>
    </row>
    <row r="496" spans="1:18" ht="16.5">
      <c r="A496" s="4"/>
      <c r="B496" s="4"/>
      <c r="C496" s="5"/>
      <c r="D496" s="5"/>
      <c r="E496" s="5"/>
      <c r="F496" s="5"/>
      <c r="G496" s="5"/>
      <c r="H496" s="5"/>
      <c r="I496" s="1"/>
      <c r="J496" s="1"/>
      <c r="K496" s="1"/>
      <c r="L496" s="10">
        <v>1265</v>
      </c>
      <c r="M496" s="10" t="s">
        <v>1394</v>
      </c>
      <c r="N496" s="10" t="s">
        <v>882</v>
      </c>
      <c r="O496" s="1"/>
      <c r="P496" s="1"/>
      <c r="Q496" s="1"/>
      <c r="R496" s="1"/>
    </row>
    <row r="497" spans="1:18" ht="16.5">
      <c r="A497" s="4"/>
      <c r="B497" s="4"/>
      <c r="C497" s="5"/>
      <c r="D497" s="5"/>
      <c r="E497" s="5"/>
      <c r="F497" s="5"/>
      <c r="G497" s="5"/>
      <c r="H497" s="5"/>
      <c r="I497" s="1"/>
      <c r="J497" s="1"/>
      <c r="K497" s="1"/>
      <c r="L497" s="10">
        <v>5232</v>
      </c>
      <c r="M497" s="10" t="s">
        <v>1395</v>
      </c>
      <c r="N497" s="10" t="s">
        <v>876</v>
      </c>
      <c r="O497" s="1"/>
      <c r="P497" s="1"/>
      <c r="Q497" s="1"/>
      <c r="R497" s="1"/>
    </row>
    <row r="498" spans="1:18" ht="16.5">
      <c r="A498" s="4"/>
      <c r="B498" s="4"/>
      <c r="C498" s="5"/>
      <c r="D498" s="5"/>
      <c r="E498" s="5"/>
      <c r="F498" s="5"/>
      <c r="G498" s="5"/>
      <c r="H498" s="5"/>
      <c r="I498" s="1"/>
      <c r="J498" s="1"/>
      <c r="K498" s="1"/>
      <c r="L498" s="10">
        <v>5231</v>
      </c>
      <c r="M498" s="10" t="s">
        <v>1396</v>
      </c>
      <c r="N498" s="10" t="s">
        <v>876</v>
      </c>
      <c r="O498" s="1"/>
      <c r="P498" s="1"/>
      <c r="Q498" s="1"/>
      <c r="R498" s="1"/>
    </row>
    <row r="499" spans="1:18" ht="16.5">
      <c r="A499" s="4"/>
      <c r="B499" s="4"/>
      <c r="C499" s="5"/>
      <c r="D499" s="5"/>
      <c r="E499" s="5"/>
      <c r="F499" s="5"/>
      <c r="G499" s="5"/>
      <c r="H499" s="5"/>
      <c r="I499" s="1"/>
      <c r="J499" s="1"/>
      <c r="K499" s="1"/>
      <c r="L499" s="10">
        <v>2441</v>
      </c>
      <c r="M499" s="10" t="s">
        <v>1397</v>
      </c>
      <c r="N499" s="10" t="s">
        <v>881</v>
      </c>
      <c r="O499" s="1"/>
      <c r="P499" s="1"/>
      <c r="Q499" s="1"/>
      <c r="R499" s="1"/>
    </row>
    <row r="500" spans="1:18" ht="16.5">
      <c r="A500" s="4"/>
      <c r="B500" s="4"/>
      <c r="C500" s="5"/>
      <c r="D500" s="5"/>
      <c r="E500" s="5"/>
      <c r="F500" s="5"/>
      <c r="G500" s="5"/>
      <c r="H500" s="5"/>
      <c r="I500" s="1"/>
      <c r="J500" s="1"/>
      <c r="K500" s="1"/>
      <c r="L500" s="10">
        <v>2443</v>
      </c>
      <c r="M500" s="10" t="s">
        <v>1398</v>
      </c>
      <c r="N500" s="10" t="s">
        <v>881</v>
      </c>
      <c r="O500" s="1"/>
      <c r="P500" s="1"/>
      <c r="Q500" s="1"/>
      <c r="R500" s="1"/>
    </row>
    <row r="501" spans="1:18" ht="16.5">
      <c r="A501" s="4"/>
      <c r="B501" s="4"/>
      <c r="C501" s="5"/>
      <c r="D501" s="5"/>
      <c r="E501" s="5"/>
      <c r="F501" s="5"/>
      <c r="G501" s="5"/>
      <c r="H501" s="5"/>
      <c r="I501" s="1"/>
      <c r="J501" s="1"/>
      <c r="K501" s="1"/>
      <c r="L501" s="10">
        <v>1156</v>
      </c>
      <c r="M501" s="10" t="s">
        <v>1399</v>
      </c>
      <c r="N501" s="10" t="s">
        <v>881</v>
      </c>
      <c r="O501" s="1"/>
      <c r="P501" s="1"/>
      <c r="Q501" s="1"/>
      <c r="R501" s="1"/>
    </row>
    <row r="502" spans="1:18" ht="16.5">
      <c r="A502" s="4"/>
      <c r="B502" s="4"/>
      <c r="C502" s="5"/>
      <c r="D502" s="5"/>
      <c r="E502" s="5"/>
      <c r="F502" s="5"/>
      <c r="G502" s="5"/>
      <c r="H502" s="5"/>
      <c r="I502" s="1"/>
      <c r="J502" s="1"/>
      <c r="K502" s="1"/>
      <c r="L502" s="10">
        <v>1155</v>
      </c>
      <c r="M502" s="10" t="s">
        <v>1400</v>
      </c>
      <c r="N502" s="10" t="s">
        <v>881</v>
      </c>
      <c r="O502" s="1"/>
      <c r="P502" s="1"/>
      <c r="Q502" s="1"/>
      <c r="R502" s="1"/>
    </row>
    <row r="503" spans="1:18" ht="16.5">
      <c r="A503" s="4"/>
      <c r="B503" s="4"/>
      <c r="C503" s="5"/>
      <c r="D503" s="5"/>
      <c r="E503" s="5"/>
      <c r="F503" s="5"/>
      <c r="G503" s="5"/>
      <c r="H503" s="5"/>
      <c r="I503" s="1"/>
      <c r="J503" s="1"/>
      <c r="K503" s="1"/>
      <c r="L503" s="10">
        <v>1161</v>
      </c>
      <c r="M503" s="10" t="s">
        <v>1401</v>
      </c>
      <c r="N503" s="10" t="s">
        <v>881</v>
      </c>
      <c r="O503" s="1"/>
      <c r="P503" s="1"/>
      <c r="Q503" s="1"/>
      <c r="R503" s="1"/>
    </row>
    <row r="504" spans="1:18" ht="16.5">
      <c r="A504" s="4"/>
      <c r="B504" s="4"/>
      <c r="C504" s="5"/>
      <c r="D504" s="5"/>
      <c r="E504" s="5"/>
      <c r="F504" s="5"/>
      <c r="G504" s="5"/>
      <c r="H504" s="5"/>
      <c r="I504" s="1"/>
      <c r="J504" s="1"/>
      <c r="K504" s="1"/>
      <c r="L504" s="10">
        <v>2431</v>
      </c>
      <c r="M504" s="10" t="s">
        <v>1402</v>
      </c>
      <c r="N504" s="10" t="s">
        <v>881</v>
      </c>
      <c r="O504" s="1"/>
      <c r="P504" s="1"/>
      <c r="Q504" s="1"/>
      <c r="R504" s="1"/>
    </row>
    <row r="505" spans="1:18" ht="16.5">
      <c r="A505" s="4"/>
      <c r="B505" s="4"/>
      <c r="C505" s="5"/>
      <c r="D505" s="5"/>
      <c r="E505" s="5"/>
      <c r="F505" s="5"/>
      <c r="G505" s="5"/>
      <c r="H505" s="5"/>
      <c r="I505" s="1"/>
      <c r="J505" s="1"/>
      <c r="K505" s="1"/>
      <c r="L505" s="10">
        <v>2432</v>
      </c>
      <c r="M505" s="10" t="s">
        <v>1403</v>
      </c>
      <c r="N505" s="10" t="s">
        <v>881</v>
      </c>
      <c r="O505" s="1"/>
      <c r="P505" s="1"/>
      <c r="Q505" s="1"/>
      <c r="R505" s="1"/>
    </row>
    <row r="506" spans="1:18" ht="16.5">
      <c r="A506" s="4"/>
      <c r="B506" s="4"/>
      <c r="C506" s="5"/>
      <c r="D506" s="5"/>
      <c r="E506" s="5"/>
      <c r="F506" s="5"/>
      <c r="G506" s="5"/>
      <c r="H506" s="5"/>
      <c r="I506" s="1"/>
      <c r="J506" s="1"/>
      <c r="K506" s="1"/>
      <c r="L506" s="10">
        <v>6335</v>
      </c>
      <c r="M506" s="10" t="s">
        <v>1404</v>
      </c>
      <c r="N506" s="10" t="s">
        <v>83</v>
      </c>
      <c r="O506" s="1"/>
      <c r="P506" s="1"/>
      <c r="Q506" s="1"/>
      <c r="R506" s="1"/>
    </row>
    <row r="507" spans="1:18" ht="16.5">
      <c r="A507" s="4"/>
      <c r="B507" s="4"/>
      <c r="C507" s="5"/>
      <c r="D507" s="5"/>
      <c r="E507" s="5"/>
      <c r="F507" s="5"/>
      <c r="G507" s="5"/>
      <c r="H507" s="5"/>
      <c r="I507" s="1"/>
      <c r="J507" s="1"/>
      <c r="K507" s="1"/>
      <c r="L507" s="10">
        <v>3328</v>
      </c>
      <c r="M507" s="10" t="s">
        <v>1405</v>
      </c>
      <c r="N507" s="10" t="s">
        <v>884</v>
      </c>
      <c r="O507" s="1"/>
      <c r="P507" s="1"/>
      <c r="Q507" s="1"/>
      <c r="R507" s="1"/>
    </row>
    <row r="508" spans="1:18" ht="16.5">
      <c r="A508" s="4"/>
      <c r="B508" s="4"/>
      <c r="C508" s="5"/>
      <c r="D508" s="5"/>
      <c r="E508" s="5"/>
      <c r="F508" s="5"/>
      <c r="G508" s="5"/>
      <c r="H508" s="5"/>
      <c r="I508" s="1"/>
      <c r="J508" s="1"/>
      <c r="K508" s="1"/>
      <c r="L508" s="10">
        <v>2426</v>
      </c>
      <c r="M508" s="10" t="s">
        <v>1406</v>
      </c>
      <c r="N508" s="10" t="s">
        <v>886</v>
      </c>
      <c r="O508" s="1"/>
      <c r="P508" s="1"/>
      <c r="Q508" s="1"/>
      <c r="R508" s="1"/>
    </row>
    <row r="509" spans="1:18" ht="16.5">
      <c r="A509" s="4"/>
      <c r="B509" s="4"/>
      <c r="C509" s="5"/>
      <c r="D509" s="5"/>
      <c r="E509" s="5"/>
      <c r="F509" s="5"/>
      <c r="G509" s="5"/>
      <c r="H509" s="5"/>
      <c r="I509" s="1"/>
      <c r="J509" s="1"/>
      <c r="K509" s="1"/>
      <c r="L509" s="10">
        <v>1219</v>
      </c>
      <c r="M509" s="10" t="s">
        <v>1407</v>
      </c>
      <c r="N509" s="10" t="s">
        <v>881</v>
      </c>
      <c r="O509" s="1"/>
      <c r="P509" s="1"/>
      <c r="Q509" s="1"/>
      <c r="R509" s="1"/>
    </row>
    <row r="510" spans="1:18" ht="16.5">
      <c r="A510" s="4"/>
      <c r="B510" s="4"/>
      <c r="C510" s="37">
        <v>44511</v>
      </c>
      <c r="D510" s="4">
        <v>8</v>
      </c>
      <c r="E510" s="5"/>
      <c r="F510" s="5"/>
      <c r="G510" s="5"/>
      <c r="H510" s="5"/>
      <c r="I510" s="1"/>
      <c r="J510" s="1"/>
      <c r="K510" s="1"/>
      <c r="L510" s="10">
        <v>1221</v>
      </c>
      <c r="M510" s="10" t="s">
        <v>1408</v>
      </c>
      <c r="N510" s="10" t="s">
        <v>881</v>
      </c>
      <c r="O510" s="1"/>
      <c r="P510" s="1"/>
      <c r="Q510" s="1"/>
      <c r="R510" s="1"/>
    </row>
    <row r="511" spans="1:18" ht="16.5">
      <c r="A511" s="4"/>
      <c r="B511" s="4"/>
      <c r="C511" s="37">
        <v>44525</v>
      </c>
      <c r="D511" s="4">
        <v>8</v>
      </c>
      <c r="E511" s="5"/>
      <c r="F511" s="5"/>
      <c r="G511" s="5"/>
      <c r="H511" s="5"/>
      <c r="I511" s="1"/>
      <c r="J511" s="1"/>
      <c r="K511" s="1"/>
      <c r="L511" s="10">
        <v>1235</v>
      </c>
      <c r="M511" s="10" t="s">
        <v>1409</v>
      </c>
      <c r="N511" s="10" t="s">
        <v>83</v>
      </c>
      <c r="O511" s="1"/>
      <c r="P511" s="1"/>
      <c r="Q511" s="1"/>
      <c r="R511" s="1"/>
    </row>
    <row r="512" spans="1:18" ht="16.5">
      <c r="A512" s="4"/>
      <c r="B512" s="4"/>
      <c r="C512" s="37">
        <v>44526</v>
      </c>
      <c r="D512" s="4">
        <v>8</v>
      </c>
      <c r="E512" s="5"/>
      <c r="F512" s="5"/>
      <c r="G512" s="5"/>
      <c r="H512" s="5"/>
      <c r="I512" s="1"/>
      <c r="J512" s="1"/>
      <c r="K512" s="1"/>
      <c r="L512" s="10">
        <v>3163</v>
      </c>
      <c r="M512" s="10" t="s">
        <v>1410</v>
      </c>
      <c r="N512" s="10" t="s">
        <v>884</v>
      </c>
      <c r="O512" s="1"/>
      <c r="P512" s="1"/>
      <c r="Q512" s="1"/>
      <c r="R512" s="1"/>
    </row>
    <row r="513" spans="1:18" ht="16.5">
      <c r="A513" s="4"/>
      <c r="B513" s="4"/>
      <c r="C513" s="37">
        <v>44553</v>
      </c>
      <c r="D513" s="4">
        <v>8</v>
      </c>
      <c r="E513" s="5"/>
      <c r="F513" s="5"/>
      <c r="G513" s="5"/>
      <c r="H513" s="5"/>
      <c r="I513" s="1"/>
      <c r="J513" s="1"/>
      <c r="K513" s="1"/>
      <c r="L513" s="10">
        <v>3247</v>
      </c>
      <c r="M513" s="10" t="s">
        <v>1411</v>
      </c>
      <c r="N513" s="10" t="s">
        <v>884</v>
      </c>
      <c r="O513" s="1"/>
      <c r="P513" s="1"/>
      <c r="Q513" s="1"/>
      <c r="R513" s="1"/>
    </row>
    <row r="514" spans="1:18" ht="16.5">
      <c r="A514" s="4"/>
      <c r="B514" s="4"/>
      <c r="C514" s="37">
        <v>44554</v>
      </c>
      <c r="D514" s="4">
        <v>8</v>
      </c>
      <c r="E514" s="5"/>
      <c r="F514" s="5"/>
      <c r="G514" s="5"/>
      <c r="H514" s="5"/>
      <c r="I514" s="1"/>
      <c r="J514" s="1"/>
      <c r="K514" s="1"/>
      <c r="L514" s="10">
        <v>3514</v>
      </c>
      <c r="M514" s="10" t="s">
        <v>1412</v>
      </c>
      <c r="N514" s="10" t="s">
        <v>881</v>
      </c>
      <c r="O514" s="1"/>
      <c r="P514" s="1"/>
      <c r="Q514" s="1"/>
      <c r="R514" s="1"/>
    </row>
    <row r="515" spans="1:18" ht="16.5">
      <c r="A515" s="4"/>
      <c r="B515" s="4"/>
      <c r="C515" s="37">
        <v>44560</v>
      </c>
      <c r="D515" s="4">
        <v>8</v>
      </c>
      <c r="E515" s="5"/>
      <c r="F515" s="5"/>
      <c r="G515" s="5"/>
      <c r="H515" s="5"/>
      <c r="I515" s="1"/>
      <c r="J515" s="1"/>
      <c r="K515" s="1"/>
      <c r="L515" s="10">
        <v>3516</v>
      </c>
      <c r="M515" s="10" t="s">
        <v>1413</v>
      </c>
      <c r="N515" s="10" t="s">
        <v>881</v>
      </c>
      <c r="O515" s="1"/>
      <c r="P515" s="1"/>
      <c r="Q515" s="1"/>
      <c r="R515" s="1"/>
    </row>
    <row r="516" spans="1:18" ht="16.5">
      <c r="A516" s="4"/>
      <c r="B516" s="4"/>
      <c r="C516" s="37">
        <v>44561</v>
      </c>
      <c r="D516" s="4">
        <v>8</v>
      </c>
      <c r="E516" s="5"/>
      <c r="F516" s="5"/>
      <c r="G516" s="5"/>
      <c r="H516" s="5"/>
      <c r="I516" s="1"/>
      <c r="J516" s="1"/>
      <c r="K516" s="1"/>
      <c r="L516" s="10">
        <v>3518</v>
      </c>
      <c r="M516" s="10" t="s">
        <v>1414</v>
      </c>
      <c r="N516" s="10" t="s">
        <v>881</v>
      </c>
      <c r="O516" s="1"/>
      <c r="P516" s="1"/>
      <c r="Q516" s="1"/>
      <c r="R516" s="1"/>
    </row>
    <row r="517" spans="1:18" ht="16.5">
      <c r="A517" s="4"/>
      <c r="B517" s="4"/>
      <c r="C517" s="37">
        <v>44578</v>
      </c>
      <c r="D517" s="4">
        <v>8</v>
      </c>
      <c r="E517" s="5"/>
      <c r="F517" s="5"/>
      <c r="G517" s="5"/>
      <c r="H517" s="5"/>
      <c r="I517" s="1"/>
      <c r="J517" s="1"/>
      <c r="K517" s="1"/>
      <c r="L517" s="10">
        <v>3515</v>
      </c>
      <c r="M517" s="10" t="s">
        <v>1415</v>
      </c>
      <c r="N517" s="10" t="s">
        <v>881</v>
      </c>
      <c r="O517" s="1"/>
      <c r="P517" s="1"/>
      <c r="Q517" s="1"/>
      <c r="R517" s="1"/>
    </row>
    <row r="518" spans="1:18" ht="16.5">
      <c r="A518" s="4"/>
      <c r="B518" s="4"/>
      <c r="C518" s="37">
        <v>44613</v>
      </c>
      <c r="D518" s="4">
        <v>8</v>
      </c>
      <c r="E518" s="5"/>
      <c r="F518" s="5"/>
      <c r="G518" s="5"/>
      <c r="H518" s="5"/>
      <c r="I518" s="1"/>
      <c r="J518" s="1"/>
      <c r="K518" s="1"/>
      <c r="L518" s="10">
        <v>1654</v>
      </c>
      <c r="M518" s="10" t="s">
        <v>1416</v>
      </c>
      <c r="N518" s="10" t="s">
        <v>83</v>
      </c>
      <c r="O518" s="1"/>
      <c r="P518" s="1"/>
      <c r="Q518" s="1"/>
      <c r="R518" s="1"/>
    </row>
    <row r="519" spans="1:18" ht="16.5">
      <c r="A519" s="4"/>
      <c r="B519" s="4"/>
      <c r="C519" s="37">
        <v>44651</v>
      </c>
      <c r="D519" s="4">
        <v>8</v>
      </c>
      <c r="E519" s="5"/>
      <c r="F519" s="5"/>
      <c r="G519" s="5"/>
      <c r="H519" s="5"/>
      <c r="I519" s="1"/>
      <c r="J519" s="1"/>
      <c r="K519" s="1"/>
      <c r="L519" s="10">
        <v>7666</v>
      </c>
      <c r="M519" s="10" t="s">
        <v>1417</v>
      </c>
      <c r="N519" s="10" t="s">
        <v>882</v>
      </c>
      <c r="O519" s="1"/>
      <c r="P519" s="1"/>
      <c r="Q519" s="1"/>
      <c r="R519" s="1"/>
    </row>
    <row r="520" spans="1:18" ht="16.5">
      <c r="A520" s="4"/>
      <c r="B520" s="4"/>
      <c r="C520" s="37">
        <v>44711</v>
      </c>
      <c r="D520" s="4">
        <v>8</v>
      </c>
      <c r="E520" s="5"/>
      <c r="F520" s="5"/>
      <c r="G520" s="5"/>
      <c r="H520" s="5"/>
      <c r="I520" s="1"/>
      <c r="J520" s="1"/>
      <c r="K520" s="1"/>
      <c r="L520" s="10">
        <v>1655</v>
      </c>
      <c r="M520" s="10" t="s">
        <v>1418</v>
      </c>
      <c r="N520" s="10" t="s">
        <v>83</v>
      </c>
      <c r="O520" s="1"/>
      <c r="P520" s="1"/>
      <c r="Q520" s="1"/>
      <c r="R520" s="1"/>
    </row>
    <row r="521" spans="1:18" ht="16.5">
      <c r="A521" s="4"/>
      <c r="B521" s="4"/>
      <c r="C521" s="37">
        <v>44732</v>
      </c>
      <c r="D521" s="4">
        <v>8</v>
      </c>
      <c r="E521" s="5"/>
      <c r="F521" s="5"/>
      <c r="G521" s="5"/>
      <c r="H521" s="5"/>
      <c r="I521" s="1"/>
      <c r="J521" s="1"/>
      <c r="K521" s="1"/>
      <c r="L521" s="10">
        <v>3844</v>
      </c>
      <c r="M521" s="10" t="s">
        <v>1419</v>
      </c>
      <c r="N521" s="10" t="s">
        <v>887</v>
      </c>
      <c r="O521" s="1"/>
      <c r="P521" s="1"/>
      <c r="Q521" s="1"/>
      <c r="R521" s="1"/>
    </row>
    <row r="522" spans="1:18" ht="16.5">
      <c r="A522" s="4"/>
      <c r="B522" s="4"/>
      <c r="C522" s="37">
        <v>44746</v>
      </c>
      <c r="D522" s="4">
        <v>8</v>
      </c>
      <c r="E522" s="5"/>
      <c r="F522" s="5"/>
      <c r="G522" s="5"/>
      <c r="H522" s="5"/>
      <c r="I522" s="1"/>
      <c r="J522" s="1"/>
      <c r="K522" s="1"/>
      <c r="L522" s="10">
        <v>6313</v>
      </c>
      <c r="M522" s="10" t="s">
        <v>1420</v>
      </c>
      <c r="N522" s="10" t="s">
        <v>83</v>
      </c>
      <c r="O522" s="1"/>
      <c r="P522" s="1"/>
      <c r="Q522" s="1"/>
      <c r="R522" s="1"/>
    </row>
    <row r="523" spans="1:18" ht="16.5">
      <c r="A523" s="4"/>
      <c r="B523" s="4"/>
      <c r="C523" s="37">
        <v>44809</v>
      </c>
      <c r="D523" s="4">
        <v>8</v>
      </c>
      <c r="E523" s="5"/>
      <c r="F523" s="5"/>
      <c r="G523" s="5"/>
      <c r="H523" s="5"/>
      <c r="I523" s="1"/>
      <c r="J523" s="1"/>
      <c r="K523" s="1"/>
      <c r="L523" s="10">
        <v>1243</v>
      </c>
      <c r="M523" s="10" t="s">
        <v>1421</v>
      </c>
      <c r="N523" s="10" t="s">
        <v>83</v>
      </c>
      <c r="O523" s="1"/>
      <c r="P523" s="1"/>
      <c r="Q523" s="1"/>
      <c r="R523" s="1"/>
    </row>
    <row r="524" spans="1:18" ht="16.5">
      <c r="A524" s="4"/>
      <c r="B524" s="4"/>
      <c r="C524" s="37">
        <v>44844</v>
      </c>
      <c r="D524" s="4">
        <v>8</v>
      </c>
      <c r="E524" s="5"/>
      <c r="F524" s="5"/>
      <c r="G524" s="5"/>
      <c r="H524" s="5"/>
      <c r="I524" s="1"/>
      <c r="J524" s="1"/>
      <c r="K524" s="1"/>
      <c r="L524" s="10">
        <v>3329</v>
      </c>
      <c r="M524" s="10" t="s">
        <v>1422</v>
      </c>
      <c r="N524" s="10" t="s">
        <v>883</v>
      </c>
      <c r="O524" s="1"/>
      <c r="P524" s="1"/>
      <c r="Q524" s="1"/>
      <c r="R524" s="1"/>
    </row>
    <row r="525" spans="1:18" ht="16.5">
      <c r="A525" s="4"/>
      <c r="B525" s="4"/>
      <c r="C525" s="37">
        <v>44876</v>
      </c>
      <c r="D525" s="4">
        <v>8</v>
      </c>
      <c r="E525" s="5"/>
      <c r="F525" s="5"/>
      <c r="G525" s="5"/>
      <c r="H525" s="5"/>
      <c r="I525" s="1"/>
      <c r="J525" s="1"/>
      <c r="K525" s="1"/>
      <c r="L525" s="10">
        <v>3134</v>
      </c>
      <c r="M525" s="10" t="s">
        <v>1423</v>
      </c>
      <c r="N525" s="10" t="s">
        <v>884</v>
      </c>
      <c r="O525" s="1"/>
      <c r="P525" s="1"/>
      <c r="Q525" s="1"/>
      <c r="R525" s="1"/>
    </row>
    <row r="526" spans="1:18" ht="16.5">
      <c r="A526" s="4"/>
      <c r="B526" s="4"/>
      <c r="C526" s="37">
        <v>44889</v>
      </c>
      <c r="D526" s="4">
        <v>8</v>
      </c>
      <c r="E526" s="5"/>
      <c r="F526" s="5"/>
      <c r="G526" s="5"/>
      <c r="H526" s="5"/>
      <c r="I526" s="1"/>
      <c r="J526" s="1"/>
      <c r="K526" s="1"/>
      <c r="L526" s="10">
        <v>8524</v>
      </c>
      <c r="M526" s="10" t="s">
        <v>1424</v>
      </c>
      <c r="N526" s="10" t="s">
        <v>879</v>
      </c>
      <c r="O526" s="1"/>
      <c r="P526" s="1"/>
      <c r="Q526" s="1"/>
      <c r="R526" s="1"/>
    </row>
    <row r="527" spans="1:18" ht="16.5">
      <c r="A527" s="4"/>
      <c r="B527" s="4"/>
      <c r="C527" s="37">
        <v>44890</v>
      </c>
      <c r="D527" s="4">
        <v>8</v>
      </c>
      <c r="E527" s="5"/>
      <c r="F527" s="5"/>
      <c r="G527" s="5"/>
      <c r="H527" s="5"/>
      <c r="I527" s="1"/>
      <c r="J527" s="1"/>
      <c r="K527" s="1"/>
      <c r="L527" s="10">
        <v>6133</v>
      </c>
      <c r="M527" s="10" t="s">
        <v>1425</v>
      </c>
      <c r="N527" s="10" t="s">
        <v>881</v>
      </c>
      <c r="O527" s="1"/>
      <c r="P527" s="1"/>
      <c r="Q527" s="1"/>
      <c r="R527" s="1"/>
    </row>
    <row r="528" spans="1:18" ht="16.5">
      <c r="A528" s="4"/>
      <c r="B528" s="4"/>
      <c r="C528" s="37">
        <v>44918</v>
      </c>
      <c r="D528" s="4">
        <v>8</v>
      </c>
      <c r="E528" s="5"/>
      <c r="F528" s="5"/>
      <c r="G528" s="5"/>
      <c r="H528" s="5"/>
      <c r="I528" s="1"/>
      <c r="J528" s="1"/>
      <c r="K528" s="1"/>
      <c r="L528" s="10">
        <v>3772</v>
      </c>
      <c r="M528" s="10" t="s">
        <v>1426</v>
      </c>
      <c r="N528" s="10" t="s">
        <v>881</v>
      </c>
      <c r="O528" s="1"/>
      <c r="P528" s="1"/>
      <c r="Q528" s="1"/>
      <c r="R528" s="1"/>
    </row>
    <row r="529" spans="1:18" ht="16.5">
      <c r="A529" s="4"/>
      <c r="B529" s="4"/>
      <c r="C529" s="37">
        <v>44921</v>
      </c>
      <c r="D529" s="4">
        <v>8</v>
      </c>
      <c r="E529" s="5"/>
      <c r="F529" s="5"/>
      <c r="G529" s="5"/>
      <c r="H529" s="5"/>
      <c r="I529" s="1"/>
      <c r="J529" s="1"/>
      <c r="K529" s="1"/>
      <c r="L529" s="10">
        <v>7649</v>
      </c>
      <c r="M529" s="10" t="s">
        <v>1427</v>
      </c>
      <c r="N529" s="10" t="s">
        <v>882</v>
      </c>
      <c r="O529" s="1"/>
      <c r="P529" s="1"/>
      <c r="Q529" s="1"/>
      <c r="R529" s="1"/>
    </row>
    <row r="530" spans="1:18" ht="16.5">
      <c r="A530" s="4"/>
      <c r="B530" s="4"/>
      <c r="C530" s="37">
        <v>44925</v>
      </c>
      <c r="D530" s="4">
        <v>8</v>
      </c>
      <c r="E530" s="5"/>
      <c r="F530" s="5"/>
      <c r="G530" s="5"/>
      <c r="H530" s="5"/>
      <c r="I530" s="1"/>
      <c r="J530" s="1"/>
      <c r="K530" s="1"/>
      <c r="L530" s="10">
        <v>2196</v>
      </c>
      <c r="M530" s="10" t="s">
        <v>1428</v>
      </c>
      <c r="N530" s="10" t="s">
        <v>877</v>
      </c>
      <c r="O530" s="1"/>
      <c r="P530" s="1"/>
      <c r="Q530" s="1"/>
      <c r="R530" s="1"/>
    </row>
    <row r="531" spans="1:18" ht="16.5">
      <c r="A531" s="4"/>
      <c r="B531" s="4"/>
      <c r="C531" s="37">
        <v>44928</v>
      </c>
      <c r="D531" s="4">
        <v>8</v>
      </c>
      <c r="E531" s="5"/>
      <c r="F531" s="5"/>
      <c r="G531" s="5"/>
      <c r="H531" s="5"/>
      <c r="I531" s="1"/>
      <c r="J531" s="1"/>
      <c r="K531" s="1"/>
      <c r="L531" s="10">
        <v>2165</v>
      </c>
      <c r="M531" s="10" t="s">
        <v>1429</v>
      </c>
      <c r="N531" s="10" t="s">
        <v>877</v>
      </c>
      <c r="O531" s="1"/>
      <c r="P531" s="1"/>
      <c r="Q531" s="1"/>
      <c r="R531" s="1"/>
    </row>
    <row r="532" spans="1:18" ht="16.5">
      <c r="A532" s="4"/>
      <c r="B532" s="4"/>
      <c r="C532" s="5"/>
      <c r="D532" s="5"/>
      <c r="E532" s="5"/>
      <c r="F532" s="5"/>
      <c r="G532" s="5"/>
      <c r="H532" s="5"/>
      <c r="I532" s="1"/>
      <c r="J532" s="1"/>
      <c r="K532" s="1"/>
      <c r="L532" s="10">
        <v>2195</v>
      </c>
      <c r="M532" s="10" t="s">
        <v>1430</v>
      </c>
      <c r="N532" s="10" t="s">
        <v>877</v>
      </c>
      <c r="O532" s="1"/>
      <c r="P532" s="1"/>
      <c r="Q532" s="1"/>
      <c r="R532" s="1"/>
    </row>
    <row r="533" spans="1:18" ht="16.5">
      <c r="A533" s="4"/>
      <c r="B533" s="4"/>
      <c r="C533" s="5"/>
      <c r="D533" s="5"/>
      <c r="E533" s="5"/>
      <c r="F533" s="5"/>
      <c r="G533" s="5"/>
      <c r="H533" s="5"/>
      <c r="I533" s="1"/>
      <c r="J533" s="1"/>
      <c r="K533" s="1"/>
      <c r="L533" s="10">
        <v>2166</v>
      </c>
      <c r="M533" s="10" t="s">
        <v>1431</v>
      </c>
      <c r="N533" s="10" t="s">
        <v>877</v>
      </c>
      <c r="O533" s="1"/>
      <c r="P533" s="1"/>
      <c r="Q533" s="1"/>
      <c r="R533" s="1"/>
    </row>
    <row r="534" spans="1:18" ht="16.5">
      <c r="A534" s="4"/>
      <c r="B534" s="4"/>
      <c r="C534" s="5"/>
      <c r="D534" s="5"/>
      <c r="E534" s="5"/>
      <c r="F534" s="5"/>
      <c r="G534" s="5"/>
      <c r="H534" s="5"/>
      <c r="I534" s="1"/>
      <c r="J534" s="1"/>
      <c r="K534" s="1"/>
      <c r="L534" s="10">
        <v>2197</v>
      </c>
      <c r="M534" s="10" t="s">
        <v>1432</v>
      </c>
      <c r="N534" s="10" t="s">
        <v>877</v>
      </c>
      <c r="O534" s="1"/>
      <c r="P534" s="1"/>
      <c r="Q534" s="1"/>
      <c r="R534" s="1"/>
    </row>
    <row r="535" spans="1:18" ht="16.5">
      <c r="A535" s="4"/>
      <c r="B535" s="4"/>
      <c r="C535" s="5"/>
      <c r="D535" s="5"/>
      <c r="E535" s="5"/>
      <c r="F535" s="5"/>
      <c r="G535" s="5"/>
      <c r="H535" s="5"/>
      <c r="I535" s="1"/>
      <c r="J535" s="1"/>
      <c r="K535" s="1"/>
      <c r="L535" s="10">
        <v>2167</v>
      </c>
      <c r="M535" s="10" t="s">
        <v>1433</v>
      </c>
      <c r="N535" s="10" t="s">
        <v>877</v>
      </c>
      <c r="O535" s="1"/>
      <c r="P535" s="1"/>
      <c r="Q535" s="1"/>
      <c r="R535" s="1"/>
    </row>
    <row r="536" spans="1:18" ht="16.5">
      <c r="A536" s="4"/>
      <c r="B536" s="4"/>
      <c r="C536" s="5"/>
      <c r="D536" s="5"/>
      <c r="E536" s="5"/>
      <c r="F536" s="5"/>
      <c r="G536" s="5"/>
      <c r="H536" s="5"/>
      <c r="I536" s="1"/>
      <c r="J536" s="1"/>
      <c r="K536" s="1"/>
      <c r="L536" s="10">
        <v>2137</v>
      </c>
      <c r="M536" s="10" t="s">
        <v>1434</v>
      </c>
      <c r="N536" s="10" t="s">
        <v>877</v>
      </c>
      <c r="O536" s="1"/>
      <c r="P536" s="1"/>
      <c r="Q536" s="1"/>
      <c r="R536" s="1"/>
    </row>
    <row r="537" spans="1:18" ht="16.5">
      <c r="A537" s="4"/>
      <c r="B537" s="4"/>
      <c r="C537" s="5"/>
      <c r="D537" s="5"/>
      <c r="E537" s="5"/>
      <c r="F537" s="5"/>
      <c r="G537" s="5"/>
      <c r="H537" s="5"/>
      <c r="I537" s="1"/>
      <c r="J537" s="1"/>
      <c r="K537" s="1"/>
      <c r="L537" s="10">
        <v>2168</v>
      </c>
      <c r="M537" s="10" t="s">
        <v>1435</v>
      </c>
      <c r="N537" s="10" t="s">
        <v>877</v>
      </c>
      <c r="O537" s="1"/>
      <c r="P537" s="1"/>
      <c r="Q537" s="1"/>
      <c r="R537" s="1"/>
    </row>
    <row r="538" spans="1:18" ht="16.5">
      <c r="A538" s="4"/>
      <c r="B538" s="4"/>
      <c r="C538" s="5"/>
      <c r="D538" s="5"/>
      <c r="E538" s="5"/>
      <c r="F538" s="5"/>
      <c r="G538" s="5"/>
      <c r="H538" s="5"/>
      <c r="I538" s="1"/>
      <c r="J538" s="1"/>
      <c r="K538" s="1"/>
      <c r="L538" s="10">
        <v>2193</v>
      </c>
      <c r="M538" s="10" t="s">
        <v>1436</v>
      </c>
      <c r="N538" s="10" t="s">
        <v>877</v>
      </c>
      <c r="O538" s="1"/>
      <c r="P538" s="1"/>
      <c r="Q538" s="1"/>
      <c r="R538" s="1"/>
    </row>
    <row r="539" spans="1:18" ht="16.5">
      <c r="A539" s="4"/>
      <c r="B539" s="4"/>
      <c r="C539" s="5"/>
      <c r="D539" s="5"/>
      <c r="E539" s="5"/>
      <c r="F539" s="5"/>
      <c r="G539" s="5"/>
      <c r="H539" s="5"/>
      <c r="I539" s="1"/>
      <c r="J539" s="1"/>
      <c r="K539" s="1"/>
      <c r="L539" s="10">
        <v>2171</v>
      </c>
      <c r="M539" s="10" t="s">
        <v>1437</v>
      </c>
      <c r="N539" s="10" t="s">
        <v>882</v>
      </c>
      <c r="O539" s="1"/>
      <c r="P539" s="1"/>
      <c r="Q539" s="1"/>
      <c r="R539" s="1"/>
    </row>
    <row r="540" spans="1:18" ht="16.5">
      <c r="A540" s="4"/>
      <c r="B540" s="4"/>
      <c r="C540" s="5"/>
      <c r="D540" s="5"/>
      <c r="E540" s="5"/>
      <c r="F540" s="5"/>
      <c r="G540" s="5"/>
      <c r="H540" s="5"/>
      <c r="I540" s="1"/>
      <c r="J540" s="1"/>
      <c r="K540" s="1"/>
      <c r="L540" s="10">
        <v>1685</v>
      </c>
      <c r="M540" s="10" t="s">
        <v>1438</v>
      </c>
      <c r="N540" s="10" t="s">
        <v>882</v>
      </c>
      <c r="O540" s="1"/>
      <c r="P540" s="1"/>
      <c r="Q540" s="1"/>
      <c r="R540" s="1"/>
    </row>
    <row r="541" spans="1:18" ht="16.5">
      <c r="A541" s="4"/>
      <c r="B541" s="4"/>
      <c r="C541" s="5"/>
      <c r="D541" s="5"/>
      <c r="E541" s="5"/>
      <c r="F541" s="5"/>
      <c r="G541" s="5"/>
      <c r="H541" s="5"/>
      <c r="I541" s="1"/>
      <c r="J541" s="1"/>
      <c r="K541" s="1"/>
      <c r="L541" s="10">
        <v>4226</v>
      </c>
      <c r="M541" s="10" t="s">
        <v>1439</v>
      </c>
      <c r="N541" s="10" t="s">
        <v>83</v>
      </c>
      <c r="O541" s="1"/>
      <c r="P541" s="1"/>
      <c r="Q541" s="1"/>
      <c r="R541" s="1"/>
    </row>
    <row r="542" spans="1:18" ht="16.5">
      <c r="A542" s="4"/>
      <c r="B542" s="4"/>
      <c r="C542" s="5"/>
      <c r="D542" s="5"/>
      <c r="E542" s="5"/>
      <c r="F542" s="5"/>
      <c r="G542" s="5"/>
      <c r="H542" s="5"/>
      <c r="I542" s="1"/>
      <c r="J542" s="1"/>
      <c r="K542" s="1"/>
      <c r="L542" s="10">
        <v>1171</v>
      </c>
      <c r="M542" s="10" t="s">
        <v>1440</v>
      </c>
      <c r="N542" s="10" t="s">
        <v>881</v>
      </c>
      <c r="O542" s="1"/>
      <c r="P542" s="1"/>
      <c r="Q542" s="1"/>
      <c r="R542" s="1"/>
    </row>
    <row r="543" spans="1:18" ht="16.5">
      <c r="A543" s="4"/>
      <c r="B543" s="4"/>
      <c r="C543" s="5"/>
      <c r="D543" s="5"/>
      <c r="E543" s="5"/>
      <c r="F543" s="5"/>
      <c r="G543" s="5"/>
      <c r="H543" s="5"/>
      <c r="I543" s="1"/>
      <c r="J543" s="1"/>
      <c r="K543" s="1"/>
      <c r="L543" s="10">
        <v>3154</v>
      </c>
      <c r="M543" s="10" t="s">
        <v>1441</v>
      </c>
      <c r="N543" s="10" t="s">
        <v>879</v>
      </c>
      <c r="O543" s="1"/>
      <c r="P543" s="1"/>
      <c r="Q543" s="1"/>
      <c r="R543" s="1"/>
    </row>
    <row r="544" spans="1:18" ht="16.5">
      <c r="A544" s="4"/>
      <c r="B544" s="4"/>
      <c r="C544" s="5"/>
      <c r="D544" s="5"/>
      <c r="E544" s="5"/>
      <c r="F544" s="5"/>
      <c r="G544" s="5"/>
      <c r="H544" s="5"/>
      <c r="I544" s="1"/>
      <c r="J544" s="1"/>
      <c r="K544" s="1"/>
      <c r="L544" s="10">
        <v>8529</v>
      </c>
      <c r="M544" s="10" t="s">
        <v>1442</v>
      </c>
      <c r="N544" s="10" t="s">
        <v>879</v>
      </c>
      <c r="O544" s="1"/>
      <c r="P544" s="1"/>
      <c r="Q544" s="1"/>
      <c r="R544" s="1"/>
    </row>
    <row r="545" spans="1:18" ht="16.5">
      <c r="A545" s="4"/>
      <c r="B545" s="4"/>
      <c r="C545" s="5"/>
      <c r="D545" s="5"/>
      <c r="E545" s="5"/>
      <c r="F545" s="5"/>
      <c r="G545" s="5"/>
      <c r="H545" s="5"/>
      <c r="I545" s="1"/>
      <c r="J545" s="1"/>
      <c r="K545" s="1"/>
      <c r="L545" s="10">
        <v>3815</v>
      </c>
      <c r="M545" s="10" t="s">
        <v>1443</v>
      </c>
      <c r="N545" s="10" t="s">
        <v>887</v>
      </c>
      <c r="O545" s="1"/>
      <c r="P545" s="1"/>
      <c r="Q545" s="1"/>
      <c r="R545" s="1"/>
    </row>
    <row r="546" spans="1:18" ht="16.5">
      <c r="A546" s="4"/>
      <c r="B546" s="4"/>
      <c r="C546" s="5"/>
      <c r="D546" s="5"/>
      <c r="E546" s="5"/>
      <c r="F546" s="5"/>
      <c r="G546" s="5"/>
      <c r="H546" s="5"/>
      <c r="I546" s="1"/>
      <c r="J546" s="1"/>
      <c r="K546" s="1"/>
      <c r="L546" s="10">
        <v>3714</v>
      </c>
      <c r="M546" s="10" t="s">
        <v>1444</v>
      </c>
      <c r="N546" s="10" t="s">
        <v>881</v>
      </c>
      <c r="O546" s="1"/>
      <c r="P546" s="1"/>
      <c r="Q546" s="1"/>
      <c r="R546" s="1"/>
    </row>
    <row r="547" spans="1:18" ht="16.5">
      <c r="A547" s="4"/>
      <c r="B547" s="4"/>
      <c r="C547" s="5"/>
      <c r="D547" s="5"/>
      <c r="E547" s="5"/>
      <c r="F547" s="5"/>
      <c r="G547" s="5"/>
      <c r="H547" s="5"/>
      <c r="I547" s="1"/>
      <c r="J547" s="1"/>
      <c r="K547" s="1"/>
      <c r="L547" s="10">
        <v>5214</v>
      </c>
      <c r="M547" s="10" t="s">
        <v>1445</v>
      </c>
      <c r="N547" s="10" t="s">
        <v>83</v>
      </c>
      <c r="O547" s="1"/>
      <c r="P547" s="1"/>
      <c r="Q547" s="1"/>
      <c r="R547" s="1"/>
    </row>
    <row r="548" spans="1:18" ht="16.5">
      <c r="A548" s="4"/>
      <c r="B548" s="4"/>
      <c r="C548" s="5"/>
      <c r="D548" s="5"/>
      <c r="E548" s="5"/>
      <c r="F548" s="5"/>
      <c r="G548" s="5"/>
      <c r="H548" s="5"/>
      <c r="I548" s="1"/>
      <c r="J548" s="1"/>
      <c r="K548" s="1"/>
      <c r="L548" s="10">
        <v>6336</v>
      </c>
      <c r="M548" s="10" t="s">
        <v>1446</v>
      </c>
      <c r="N548" s="10" t="s">
        <v>83</v>
      </c>
      <c r="O548" s="1"/>
      <c r="P548" s="1"/>
      <c r="Q548" s="1"/>
      <c r="R548" s="1"/>
    </row>
    <row r="549" spans="1:18" ht="16.5">
      <c r="A549" s="4"/>
      <c r="B549" s="4"/>
      <c r="C549" s="5"/>
      <c r="D549" s="5"/>
      <c r="E549" s="5"/>
      <c r="F549" s="5"/>
      <c r="G549" s="5"/>
      <c r="H549" s="5"/>
      <c r="I549" s="1"/>
      <c r="J549" s="1"/>
      <c r="K549" s="1"/>
      <c r="L549" s="10">
        <v>1651</v>
      </c>
      <c r="M549" s="10" t="s">
        <v>1447</v>
      </c>
      <c r="N549" s="10" t="s">
        <v>882</v>
      </c>
      <c r="O549" s="1"/>
      <c r="P549" s="1"/>
      <c r="Q549" s="1"/>
      <c r="R549" s="1"/>
    </row>
    <row r="550" spans="1:18" ht="16.5">
      <c r="A550" s="4"/>
      <c r="B550" s="4"/>
      <c r="C550" s="5"/>
      <c r="D550" s="5"/>
      <c r="E550" s="5"/>
      <c r="F550" s="5"/>
      <c r="G550" s="5"/>
      <c r="H550" s="5"/>
      <c r="I550" s="1"/>
      <c r="J550" s="1"/>
      <c r="K550" s="1"/>
      <c r="L550" s="10">
        <v>1650</v>
      </c>
      <c r="M550" s="10" t="s">
        <v>1448</v>
      </c>
      <c r="N550" s="10" t="s">
        <v>882</v>
      </c>
      <c r="O550" s="1"/>
      <c r="P550" s="1"/>
      <c r="Q550" s="1"/>
      <c r="R550" s="1"/>
    </row>
    <row r="551" spans="1:18" ht="16.5">
      <c r="A551" s="4"/>
      <c r="B551" s="4"/>
      <c r="C551" s="5"/>
      <c r="D551" s="5"/>
      <c r="E551" s="5"/>
      <c r="F551" s="5"/>
      <c r="G551" s="5"/>
      <c r="H551" s="5"/>
      <c r="I551" s="1"/>
      <c r="J551" s="1"/>
      <c r="K551" s="1"/>
      <c r="L551" s="10">
        <v>3233</v>
      </c>
      <c r="M551" s="10" t="s">
        <v>1449</v>
      </c>
      <c r="N551" s="10" t="s">
        <v>881</v>
      </c>
      <c r="O551" s="1"/>
      <c r="P551" s="1"/>
      <c r="Q551" s="1"/>
      <c r="R551" s="1"/>
    </row>
    <row r="552" spans="1:18" ht="16.5">
      <c r="A552" s="4"/>
      <c r="B552" s="4"/>
      <c r="C552" s="5"/>
      <c r="D552" s="5"/>
      <c r="E552" s="5"/>
      <c r="F552" s="5"/>
      <c r="G552" s="5"/>
      <c r="H552" s="5"/>
      <c r="I552" s="1"/>
      <c r="J552" s="1"/>
      <c r="K552" s="1"/>
      <c r="L552" s="10">
        <v>3239</v>
      </c>
      <c r="M552" s="10" t="s">
        <v>1450</v>
      </c>
      <c r="N552" s="10" t="s">
        <v>884</v>
      </c>
      <c r="O552" s="1"/>
      <c r="P552" s="1"/>
      <c r="Q552" s="1"/>
      <c r="R552" s="1"/>
    </row>
    <row r="553" spans="1:18" ht="16.5">
      <c r="A553" s="4"/>
      <c r="B553" s="4"/>
      <c r="C553" s="5"/>
      <c r="D553" s="5"/>
      <c r="E553" s="5"/>
      <c r="F553" s="5"/>
      <c r="G553" s="5"/>
      <c r="H553" s="5"/>
      <c r="I553" s="1"/>
      <c r="J553" s="1"/>
      <c r="K553" s="1"/>
      <c r="L553" s="10">
        <v>1226</v>
      </c>
      <c r="M553" s="10" t="s">
        <v>1451</v>
      </c>
      <c r="N553" s="10" t="s">
        <v>83</v>
      </c>
      <c r="O553" s="1"/>
      <c r="P553" s="1"/>
      <c r="Q553" s="1"/>
      <c r="R553" s="1"/>
    </row>
    <row r="554" spans="1:18" ht="16.5">
      <c r="A554" s="4"/>
      <c r="B554" s="4"/>
      <c r="C554" s="5"/>
      <c r="D554" s="5"/>
      <c r="E554" s="5"/>
      <c r="F554" s="5"/>
      <c r="G554" s="5"/>
      <c r="H554" s="5"/>
      <c r="I554" s="1"/>
      <c r="J554" s="1"/>
      <c r="K554" s="1"/>
      <c r="L554" s="10">
        <v>1385</v>
      </c>
      <c r="M554" s="10" t="s">
        <v>1452</v>
      </c>
      <c r="N554" s="10" t="s">
        <v>83</v>
      </c>
      <c r="O554" s="1"/>
      <c r="P554" s="1"/>
      <c r="Q554" s="1"/>
      <c r="R554" s="1"/>
    </row>
    <row r="555" spans="1:18" ht="16.5">
      <c r="A555" s="4"/>
      <c r="B555" s="4"/>
      <c r="C555" s="5"/>
      <c r="D555" s="5"/>
      <c r="E555" s="5"/>
      <c r="F555" s="5"/>
      <c r="G555" s="5"/>
      <c r="H555" s="5"/>
      <c r="I555" s="1"/>
      <c r="J555" s="1"/>
      <c r="K555" s="1"/>
      <c r="L555" s="10">
        <v>2323</v>
      </c>
      <c r="M555" s="10" t="s">
        <v>1453</v>
      </c>
      <c r="N555" s="10" t="s">
        <v>83</v>
      </c>
      <c r="O555" s="1"/>
      <c r="P555" s="1"/>
      <c r="Q555" s="1"/>
      <c r="R555" s="1"/>
    </row>
    <row r="556" spans="1:18" ht="16.5">
      <c r="A556" s="4"/>
      <c r="B556" s="4"/>
      <c r="C556" s="5"/>
      <c r="D556" s="5"/>
      <c r="E556" s="5"/>
      <c r="F556" s="5"/>
      <c r="G556" s="5"/>
      <c r="H556" s="5"/>
      <c r="I556" s="1"/>
      <c r="J556" s="1"/>
      <c r="K556" s="1"/>
      <c r="L556" s="10">
        <v>3345</v>
      </c>
      <c r="M556" s="10" t="s">
        <v>1454</v>
      </c>
      <c r="N556" s="10" t="s">
        <v>884</v>
      </c>
      <c r="O556" s="1"/>
      <c r="P556" s="1"/>
      <c r="Q556" s="1"/>
      <c r="R556" s="1"/>
    </row>
    <row r="557" spans="1:18" ht="16.5">
      <c r="A557" s="4"/>
      <c r="B557" s="4"/>
      <c r="C557" s="5"/>
      <c r="D557" s="5"/>
      <c r="E557" s="5"/>
      <c r="F557" s="5"/>
      <c r="G557" s="5"/>
      <c r="H557" s="5"/>
      <c r="I557" s="1"/>
      <c r="J557" s="1"/>
      <c r="K557" s="1"/>
      <c r="L557" s="10">
        <v>3662</v>
      </c>
      <c r="M557" s="10" t="s">
        <v>1455</v>
      </c>
      <c r="N557" s="10" t="s">
        <v>879</v>
      </c>
      <c r="O557" s="1"/>
      <c r="P557" s="1"/>
      <c r="Q557" s="1"/>
      <c r="R557" s="1"/>
    </row>
    <row r="558" spans="1:18" ht="16.5">
      <c r="A558" s="4"/>
      <c r="B558" s="4"/>
      <c r="C558" s="5"/>
      <c r="D558" s="5"/>
      <c r="E558" s="5"/>
      <c r="F558" s="5"/>
      <c r="G558" s="5"/>
      <c r="H558" s="5"/>
      <c r="I558" s="1"/>
      <c r="J558" s="1"/>
      <c r="K558" s="1"/>
      <c r="L558" s="10">
        <v>1274</v>
      </c>
      <c r="M558" s="10" t="s">
        <v>1456</v>
      </c>
      <c r="N558" s="10" t="s">
        <v>83</v>
      </c>
      <c r="O558" s="1"/>
      <c r="P558" s="1"/>
      <c r="Q558" s="1"/>
      <c r="R558" s="1"/>
    </row>
    <row r="559" spans="1:18" ht="16.5">
      <c r="A559" s="4"/>
      <c r="B559" s="4"/>
      <c r="C559" s="5"/>
      <c r="D559" s="5"/>
      <c r="E559" s="5"/>
      <c r="F559" s="5"/>
      <c r="G559" s="5"/>
      <c r="H559" s="5"/>
      <c r="I559" s="1"/>
      <c r="J559" s="1"/>
      <c r="K559" s="1"/>
      <c r="L559" s="10">
        <v>2127</v>
      </c>
      <c r="M559" s="10" t="s">
        <v>1457</v>
      </c>
      <c r="N559" s="10" t="s">
        <v>877</v>
      </c>
      <c r="O559" s="1"/>
      <c r="P559" s="1"/>
      <c r="Q559" s="1"/>
      <c r="R559" s="1"/>
    </row>
    <row r="560" spans="1:18" ht="16.5">
      <c r="A560" s="4"/>
      <c r="B560" s="4"/>
      <c r="C560" s="5"/>
      <c r="D560" s="5"/>
      <c r="E560" s="5"/>
      <c r="F560" s="5"/>
      <c r="G560" s="5"/>
      <c r="H560" s="5"/>
      <c r="I560" s="1"/>
      <c r="J560" s="1"/>
      <c r="K560" s="1"/>
      <c r="L560" s="10">
        <v>6235</v>
      </c>
      <c r="M560" s="10" t="s">
        <v>1458</v>
      </c>
      <c r="N560" s="10" t="s">
        <v>83</v>
      </c>
      <c r="O560" s="1"/>
      <c r="P560" s="1"/>
      <c r="Q560" s="1"/>
      <c r="R560" s="1"/>
    </row>
    <row r="561" spans="1:18" ht="16.5">
      <c r="A561" s="4"/>
      <c r="B561" s="4"/>
      <c r="C561" s="5"/>
      <c r="D561" s="5"/>
      <c r="E561" s="5"/>
      <c r="F561" s="5"/>
      <c r="G561" s="5"/>
      <c r="H561" s="5"/>
      <c r="I561" s="1"/>
      <c r="J561" s="1"/>
      <c r="K561" s="1"/>
      <c r="L561" s="10">
        <v>6215</v>
      </c>
      <c r="M561" s="10" t="s">
        <v>1459</v>
      </c>
      <c r="N561" s="10" t="s">
        <v>881</v>
      </c>
      <c r="O561" s="1"/>
      <c r="P561" s="1"/>
      <c r="Q561" s="1"/>
      <c r="R561" s="1"/>
    </row>
    <row r="562" spans="1:18" ht="16.5">
      <c r="A562" s="4"/>
      <c r="B562" s="4"/>
      <c r="C562" s="5"/>
      <c r="D562" s="5"/>
      <c r="E562" s="5"/>
      <c r="F562" s="5"/>
      <c r="G562" s="5"/>
      <c r="H562" s="5"/>
      <c r="I562" s="1"/>
      <c r="J562" s="1"/>
      <c r="K562" s="1"/>
      <c r="L562" s="10">
        <v>6216</v>
      </c>
      <c r="M562" s="10" t="s">
        <v>1460</v>
      </c>
      <c r="N562" s="10" t="s">
        <v>881</v>
      </c>
      <c r="O562" s="1"/>
      <c r="P562" s="1"/>
      <c r="Q562" s="1"/>
      <c r="R562" s="1"/>
    </row>
    <row r="563" spans="1:18" ht="16.5">
      <c r="A563" s="4"/>
      <c r="B563" s="4"/>
      <c r="C563" s="5"/>
      <c r="D563" s="5"/>
      <c r="E563" s="5"/>
      <c r="F563" s="5"/>
      <c r="G563" s="5"/>
      <c r="H563" s="5"/>
      <c r="I563" s="1"/>
      <c r="J563" s="1"/>
      <c r="K563" s="1"/>
      <c r="L563" s="10">
        <v>3115</v>
      </c>
      <c r="M563" s="10" t="s">
        <v>1461</v>
      </c>
      <c r="N563" s="10" t="s">
        <v>884</v>
      </c>
      <c r="O563" s="1"/>
      <c r="P563" s="1"/>
      <c r="Q563" s="1"/>
      <c r="R563" s="1"/>
    </row>
    <row r="564" spans="1:18" ht="16.5">
      <c r="A564" s="4"/>
      <c r="B564" s="4"/>
      <c r="C564" s="5"/>
      <c r="D564" s="5"/>
      <c r="E564" s="5"/>
      <c r="F564" s="5"/>
      <c r="G564" s="5"/>
      <c r="H564" s="5"/>
      <c r="I564" s="1"/>
      <c r="J564" s="1"/>
      <c r="K564" s="1"/>
      <c r="L564" s="10">
        <v>3322</v>
      </c>
      <c r="M564" s="10" t="s">
        <v>1462</v>
      </c>
      <c r="N564" s="10" t="s">
        <v>884</v>
      </c>
      <c r="O564" s="1"/>
      <c r="P564" s="1"/>
      <c r="Q564" s="1"/>
      <c r="R564" s="1"/>
    </row>
    <row r="565" spans="1:18" ht="16.5">
      <c r="A565" s="4"/>
      <c r="B565" s="4"/>
      <c r="C565" s="5"/>
      <c r="D565" s="5"/>
      <c r="E565" s="5"/>
      <c r="F565" s="5"/>
      <c r="G565" s="5"/>
      <c r="H565" s="5"/>
      <c r="I565" s="1"/>
      <c r="J565" s="1"/>
      <c r="K565" s="1"/>
      <c r="L565" s="10">
        <v>1533</v>
      </c>
      <c r="M565" s="10" t="s">
        <v>1463</v>
      </c>
      <c r="N565" s="10" t="s">
        <v>884</v>
      </c>
      <c r="O565" s="1"/>
      <c r="P565" s="1"/>
      <c r="Q565" s="1"/>
      <c r="R565" s="1"/>
    </row>
    <row r="566" spans="1:18" ht="16.5">
      <c r="A566" s="4"/>
      <c r="B566" s="4"/>
      <c r="C566" s="5"/>
      <c r="D566" s="5"/>
      <c r="E566" s="5"/>
      <c r="F566" s="5"/>
      <c r="G566" s="5"/>
      <c r="H566" s="5"/>
      <c r="I566" s="1"/>
      <c r="J566" s="1"/>
      <c r="K566" s="1"/>
      <c r="L566" s="10">
        <v>1135</v>
      </c>
      <c r="M566" s="10" t="s">
        <v>1464</v>
      </c>
      <c r="N566" s="10" t="s">
        <v>881</v>
      </c>
      <c r="O566" s="1"/>
      <c r="P566" s="1"/>
      <c r="Q566" s="1"/>
      <c r="R566" s="1"/>
    </row>
    <row r="567" spans="1:18" ht="16.5">
      <c r="A567" s="4"/>
      <c r="B567" s="4"/>
      <c r="C567" s="5"/>
      <c r="D567" s="5"/>
      <c r="E567" s="5"/>
      <c r="F567" s="5"/>
      <c r="G567" s="5"/>
      <c r="H567" s="5"/>
      <c r="I567" s="1"/>
      <c r="J567" s="1"/>
      <c r="K567" s="1"/>
      <c r="L567" s="10">
        <v>1137</v>
      </c>
      <c r="M567" s="10" t="s">
        <v>1465</v>
      </c>
      <c r="N567" s="10" t="s">
        <v>881</v>
      </c>
      <c r="O567" s="1"/>
      <c r="P567" s="1"/>
      <c r="Q567" s="1"/>
      <c r="R567" s="1"/>
    </row>
    <row r="568" spans="1:18" ht="16.5">
      <c r="A568" s="4"/>
      <c r="B568" s="4"/>
      <c r="C568" s="5"/>
      <c r="D568" s="5"/>
      <c r="E568" s="5"/>
      <c r="F568" s="5"/>
      <c r="G568" s="5"/>
      <c r="H568" s="5"/>
      <c r="I568" s="1"/>
      <c r="J568" s="1"/>
      <c r="K568" s="1"/>
      <c r="L568" s="10">
        <v>3126</v>
      </c>
      <c r="M568" s="10" t="s">
        <v>1466</v>
      </c>
      <c r="N568" s="10" t="s">
        <v>884</v>
      </c>
      <c r="O568" s="1"/>
      <c r="P568" s="1"/>
      <c r="Q568" s="1"/>
      <c r="R568" s="1"/>
    </row>
    <row r="569" spans="1:18" ht="16.5">
      <c r="A569" s="4"/>
      <c r="B569" s="4"/>
      <c r="C569" s="5"/>
      <c r="D569" s="5"/>
      <c r="E569" s="5"/>
      <c r="F569" s="5"/>
      <c r="G569" s="5"/>
      <c r="H569" s="5"/>
      <c r="I569" s="1"/>
      <c r="J569" s="1"/>
      <c r="K569" s="1"/>
      <c r="L569" s="10">
        <v>1185</v>
      </c>
      <c r="M569" s="10" t="s">
        <v>1467</v>
      </c>
      <c r="N569" s="10" t="s">
        <v>881</v>
      </c>
      <c r="O569" s="1"/>
      <c r="P569" s="1"/>
      <c r="Q569" s="1"/>
      <c r="R569" s="1"/>
    </row>
    <row r="570" spans="1:18" ht="16.5">
      <c r="A570" s="4"/>
      <c r="B570" s="4"/>
      <c r="C570" s="5"/>
      <c r="D570" s="5"/>
      <c r="E570" s="5"/>
      <c r="F570" s="5"/>
      <c r="G570" s="5"/>
      <c r="H570" s="5"/>
      <c r="I570" s="1"/>
      <c r="J570" s="1"/>
      <c r="K570" s="1"/>
      <c r="L570" s="10">
        <v>1249</v>
      </c>
      <c r="M570" s="10" t="s">
        <v>1468</v>
      </c>
      <c r="N570" s="10" t="s">
        <v>882</v>
      </c>
      <c r="O570" s="1"/>
      <c r="P570" s="1"/>
      <c r="Q570" s="1"/>
      <c r="R570" s="1"/>
    </row>
    <row r="571" spans="1:18" ht="16.5">
      <c r="A571" s="4"/>
      <c r="B571" s="4"/>
      <c r="C571" s="5"/>
      <c r="D571" s="5"/>
      <c r="E571" s="5"/>
      <c r="F571" s="5"/>
      <c r="G571" s="5"/>
      <c r="H571" s="5"/>
      <c r="I571" s="1"/>
      <c r="J571" s="1"/>
      <c r="K571" s="1"/>
      <c r="L571" s="10">
        <v>3961</v>
      </c>
      <c r="M571" s="10" t="s">
        <v>1469</v>
      </c>
      <c r="N571" s="10" t="s">
        <v>83</v>
      </c>
      <c r="O571" s="1"/>
      <c r="P571" s="1"/>
      <c r="Q571" s="1"/>
      <c r="R571" s="1"/>
    </row>
    <row r="572" spans="1:18" ht="16.5">
      <c r="A572" s="4"/>
      <c r="B572" s="4"/>
      <c r="C572" s="5"/>
      <c r="D572" s="5"/>
      <c r="E572" s="5"/>
      <c r="F572" s="5"/>
      <c r="G572" s="5"/>
      <c r="H572" s="5"/>
      <c r="I572" s="1"/>
      <c r="J572" s="1"/>
      <c r="K572" s="1"/>
      <c r="L572" s="10">
        <v>3960</v>
      </c>
      <c r="M572" s="10" t="s">
        <v>1470</v>
      </c>
      <c r="N572" s="10" t="s">
        <v>83</v>
      </c>
      <c r="O572" s="1"/>
      <c r="P572" s="1"/>
      <c r="Q572" s="1"/>
      <c r="R572" s="1"/>
    </row>
    <row r="573" spans="1:18" ht="16.5">
      <c r="A573" s="4"/>
      <c r="B573" s="4"/>
      <c r="C573" s="5"/>
      <c r="D573" s="5"/>
      <c r="E573" s="5"/>
      <c r="F573" s="5"/>
      <c r="G573" s="5"/>
      <c r="H573" s="5"/>
      <c r="I573" s="1"/>
      <c r="J573" s="1"/>
      <c r="K573" s="1"/>
      <c r="L573" s="10">
        <v>8513</v>
      </c>
      <c r="M573" s="10" t="s">
        <v>1471</v>
      </c>
      <c r="N573" s="10" t="s">
        <v>881</v>
      </c>
      <c r="O573" s="1"/>
      <c r="P573" s="1"/>
      <c r="Q573" s="1"/>
      <c r="R573" s="1"/>
    </row>
    <row r="574" spans="1:18" ht="16.5">
      <c r="A574" s="4"/>
      <c r="B574" s="4"/>
      <c r="C574" s="5"/>
      <c r="D574" s="5"/>
      <c r="E574" s="5"/>
      <c r="F574" s="5"/>
      <c r="G574" s="5"/>
      <c r="H574" s="5"/>
      <c r="I574" s="1"/>
      <c r="J574" s="1"/>
      <c r="K574" s="1"/>
      <c r="L574" s="10">
        <v>8533</v>
      </c>
      <c r="M574" s="10" t="s">
        <v>1472</v>
      </c>
      <c r="N574" s="10" t="s">
        <v>881</v>
      </c>
      <c r="O574" s="1"/>
      <c r="P574" s="1"/>
      <c r="Q574" s="1"/>
      <c r="R574" s="1"/>
    </row>
    <row r="575" spans="1:18" ht="16.5">
      <c r="A575" s="4"/>
      <c r="B575" s="4"/>
      <c r="C575" s="5"/>
      <c r="D575" s="5"/>
      <c r="E575" s="5"/>
      <c r="F575" s="5"/>
      <c r="G575" s="5"/>
      <c r="H575" s="5"/>
      <c r="I575" s="1"/>
      <c r="J575" s="1"/>
      <c r="K575" s="1"/>
      <c r="L575" s="10">
        <v>6338</v>
      </c>
      <c r="M575" s="10" t="s">
        <v>1473</v>
      </c>
      <c r="N575" s="10" t="s">
        <v>83</v>
      </c>
      <c r="O575" s="1"/>
      <c r="P575" s="1"/>
      <c r="Q575" s="1"/>
      <c r="R575" s="1"/>
    </row>
    <row r="576" spans="1:18" ht="16.5">
      <c r="A576" s="4"/>
      <c r="B576" s="4"/>
      <c r="C576" s="5"/>
      <c r="D576" s="5"/>
      <c r="E576" s="5"/>
      <c r="F576" s="5"/>
      <c r="G576" s="5"/>
      <c r="H576" s="5"/>
      <c r="I576" s="1"/>
      <c r="J576" s="1"/>
      <c r="K576" s="1"/>
      <c r="L576" s="10">
        <v>6110</v>
      </c>
      <c r="M576" s="10" t="s">
        <v>1474</v>
      </c>
      <c r="N576" s="10" t="s">
        <v>881</v>
      </c>
      <c r="O576" s="1"/>
      <c r="P576" s="1"/>
      <c r="Q576" s="1"/>
      <c r="R576" s="1"/>
    </row>
    <row r="577" spans="1:18" ht="16.5">
      <c r="A577" s="4"/>
      <c r="B577" s="4"/>
      <c r="C577" s="5"/>
      <c r="D577" s="5"/>
      <c r="E577" s="5"/>
      <c r="F577" s="5"/>
      <c r="G577" s="5"/>
      <c r="H577" s="5"/>
      <c r="I577" s="1"/>
      <c r="J577" s="1"/>
      <c r="K577" s="1"/>
      <c r="L577" s="10">
        <v>6111</v>
      </c>
      <c r="M577" s="10" t="s">
        <v>1475</v>
      </c>
      <c r="N577" s="10" t="s">
        <v>881</v>
      </c>
      <c r="O577" s="1"/>
      <c r="P577" s="1"/>
      <c r="Q577" s="1"/>
      <c r="R577" s="1"/>
    </row>
    <row r="578" spans="1:18" ht="16.5">
      <c r="A578" s="4"/>
      <c r="B578" s="4"/>
      <c r="C578" s="5"/>
      <c r="D578" s="5"/>
      <c r="E578" s="5"/>
      <c r="F578" s="5"/>
      <c r="G578" s="5"/>
      <c r="H578" s="5"/>
      <c r="I578" s="1"/>
      <c r="J578" s="1"/>
      <c r="K578" s="1"/>
      <c r="L578" s="10">
        <v>6112</v>
      </c>
      <c r="M578" s="10" t="s">
        <v>1476</v>
      </c>
      <c r="N578" s="10" t="s">
        <v>881</v>
      </c>
      <c r="O578" s="1"/>
      <c r="P578" s="1"/>
      <c r="Q578" s="1"/>
      <c r="R578" s="1"/>
    </row>
    <row r="579" spans="1:18" ht="16.5">
      <c r="A579" s="4"/>
      <c r="B579" s="4"/>
      <c r="C579" s="5"/>
      <c r="D579" s="5"/>
      <c r="E579" s="5"/>
      <c r="F579" s="5"/>
      <c r="G579" s="5"/>
      <c r="H579" s="5"/>
      <c r="I579" s="1"/>
      <c r="J579" s="1"/>
      <c r="K579" s="1"/>
      <c r="L579" s="10">
        <v>6113</v>
      </c>
      <c r="M579" s="10" t="s">
        <v>1477</v>
      </c>
      <c r="N579" s="10" t="s">
        <v>881</v>
      </c>
      <c r="O579" s="1"/>
      <c r="P579" s="1"/>
      <c r="Q579" s="1"/>
      <c r="R579" s="1"/>
    </row>
    <row r="580" spans="1:18" ht="16.5">
      <c r="A580" s="4"/>
      <c r="B580" s="4"/>
      <c r="C580" s="5"/>
      <c r="D580" s="5"/>
      <c r="E580" s="5"/>
      <c r="F580" s="5"/>
      <c r="G580" s="5"/>
      <c r="H580" s="5"/>
      <c r="I580" s="1"/>
      <c r="J580" s="1"/>
      <c r="K580" s="1"/>
      <c r="L580" s="10">
        <v>7507</v>
      </c>
      <c r="M580" s="10" t="s">
        <v>1478</v>
      </c>
      <c r="N580" s="10" t="s">
        <v>882</v>
      </c>
      <c r="O580" s="1"/>
      <c r="P580" s="1"/>
      <c r="Q580" s="1"/>
      <c r="R580" s="1"/>
    </row>
    <row r="581" spans="1:18" ht="16.5">
      <c r="A581" s="4"/>
      <c r="B581" s="4"/>
      <c r="C581" s="5"/>
      <c r="D581" s="5"/>
      <c r="E581" s="5"/>
      <c r="F581" s="5"/>
      <c r="G581" s="5"/>
      <c r="H581" s="5"/>
      <c r="I581" s="1"/>
      <c r="J581" s="1"/>
      <c r="K581" s="1"/>
      <c r="L581" s="10">
        <v>2416</v>
      </c>
      <c r="M581" s="10" t="s">
        <v>1479</v>
      </c>
      <c r="N581" s="10" t="s">
        <v>881</v>
      </c>
      <c r="O581" s="1"/>
      <c r="P581" s="1"/>
      <c r="Q581" s="1"/>
      <c r="R581" s="1"/>
    </row>
    <row r="582" spans="1:18" ht="16.5">
      <c r="A582" s="4"/>
      <c r="B582" s="4"/>
      <c r="C582" s="5"/>
      <c r="D582" s="5"/>
      <c r="E582" s="5"/>
      <c r="F582" s="5"/>
      <c r="G582" s="5"/>
      <c r="H582" s="5"/>
      <c r="I582" s="1"/>
      <c r="J582" s="1"/>
      <c r="K582" s="1"/>
      <c r="L582" s="10">
        <v>1139</v>
      </c>
      <c r="M582" s="10" t="s">
        <v>1480</v>
      </c>
      <c r="N582" s="10" t="s">
        <v>881</v>
      </c>
      <c r="O582" s="1"/>
      <c r="P582" s="1"/>
      <c r="Q582" s="1"/>
      <c r="R582" s="1"/>
    </row>
    <row r="583" spans="1:18" ht="16.5">
      <c r="A583" s="4"/>
      <c r="B583" s="4"/>
      <c r="C583" s="5"/>
      <c r="D583" s="5"/>
      <c r="E583" s="5"/>
      <c r="F583" s="5"/>
      <c r="G583" s="5"/>
      <c r="H583" s="5"/>
      <c r="I583" s="1"/>
      <c r="J583" s="1"/>
      <c r="K583" s="1"/>
      <c r="L583" s="10">
        <v>1345</v>
      </c>
      <c r="M583" s="10" t="s">
        <v>1481</v>
      </c>
      <c r="N583" s="10" t="s">
        <v>881</v>
      </c>
      <c r="O583" s="1"/>
      <c r="P583" s="1"/>
      <c r="Q583" s="1"/>
      <c r="R583" s="1"/>
    </row>
    <row r="584" spans="1:18" ht="16.5">
      <c r="A584" s="4"/>
      <c r="B584" s="4"/>
      <c r="C584" s="5"/>
      <c r="D584" s="5"/>
      <c r="E584" s="5"/>
      <c r="F584" s="5"/>
      <c r="G584" s="5"/>
      <c r="H584" s="5"/>
      <c r="I584" s="1"/>
      <c r="J584" s="1"/>
      <c r="K584" s="1"/>
      <c r="L584" s="10">
        <v>1346</v>
      </c>
      <c r="M584" s="10" t="s">
        <v>1482</v>
      </c>
      <c r="N584" s="10" t="s">
        <v>881</v>
      </c>
      <c r="O584" s="1"/>
      <c r="P584" s="1"/>
      <c r="Q584" s="1"/>
      <c r="R584" s="1"/>
    </row>
    <row r="585" spans="1:18" ht="16.5">
      <c r="A585" s="4"/>
      <c r="B585" s="4"/>
      <c r="C585" s="5"/>
      <c r="D585" s="5"/>
      <c r="E585" s="5"/>
      <c r="F585" s="5"/>
      <c r="G585" s="5"/>
      <c r="H585" s="5"/>
      <c r="I585" s="1"/>
      <c r="J585" s="1"/>
      <c r="K585" s="1"/>
      <c r="L585" s="10">
        <v>7116</v>
      </c>
      <c r="M585" s="10" t="s">
        <v>1483</v>
      </c>
      <c r="N585" s="10" t="s">
        <v>881</v>
      </c>
      <c r="O585" s="1"/>
      <c r="P585" s="1"/>
      <c r="Q585" s="1"/>
      <c r="R585" s="1"/>
    </row>
    <row r="586" spans="1:18" ht="16.5">
      <c r="A586" s="4"/>
      <c r="B586" s="4"/>
      <c r="C586" s="5"/>
      <c r="D586" s="5"/>
      <c r="E586" s="5"/>
      <c r="F586" s="5"/>
      <c r="G586" s="5"/>
      <c r="H586" s="5"/>
      <c r="I586" s="1"/>
      <c r="J586" s="1"/>
      <c r="K586" s="1"/>
      <c r="L586" s="10">
        <v>7117</v>
      </c>
      <c r="M586" s="10" t="s">
        <v>1484</v>
      </c>
      <c r="N586" s="10" t="s">
        <v>881</v>
      </c>
      <c r="O586" s="1"/>
      <c r="P586" s="1"/>
      <c r="Q586" s="1"/>
      <c r="R586" s="1"/>
    </row>
    <row r="587" spans="1:18" ht="16.5">
      <c r="A587" s="4"/>
      <c r="B587" s="4"/>
      <c r="C587" s="5"/>
      <c r="D587" s="5"/>
      <c r="E587" s="5"/>
      <c r="F587" s="5"/>
      <c r="G587" s="5"/>
      <c r="H587" s="5"/>
      <c r="I587" s="1"/>
      <c r="J587" s="1"/>
      <c r="K587" s="1"/>
      <c r="L587" s="10">
        <v>3879</v>
      </c>
      <c r="M587" s="10" t="s">
        <v>1485</v>
      </c>
      <c r="N587" s="10" t="s">
        <v>83</v>
      </c>
      <c r="O587" s="1"/>
      <c r="P587" s="1"/>
      <c r="Q587" s="1"/>
      <c r="R587" s="1"/>
    </row>
    <row r="588" spans="1:18" ht="16.5">
      <c r="A588" s="4"/>
      <c r="B588" s="4"/>
      <c r="C588" s="5"/>
      <c r="D588" s="5"/>
      <c r="E588" s="5"/>
      <c r="F588" s="5"/>
      <c r="G588" s="5"/>
      <c r="H588" s="5"/>
      <c r="I588" s="1"/>
      <c r="J588" s="1"/>
      <c r="K588" s="1"/>
      <c r="L588" s="10">
        <v>3405</v>
      </c>
      <c r="M588" s="10" t="s">
        <v>1486</v>
      </c>
      <c r="N588" s="10" t="s">
        <v>884</v>
      </c>
      <c r="O588" s="1"/>
      <c r="P588" s="1"/>
      <c r="Q588" s="1"/>
      <c r="R588" s="1"/>
    </row>
    <row r="589" spans="1:18" ht="16.5">
      <c r="A589" s="4"/>
      <c r="B589" s="4"/>
      <c r="C589" s="5"/>
      <c r="D589" s="5"/>
      <c r="E589" s="5"/>
      <c r="F589" s="5"/>
      <c r="G589" s="5"/>
      <c r="H589" s="5"/>
      <c r="I589" s="1"/>
      <c r="J589" s="1"/>
      <c r="K589" s="1"/>
      <c r="L589" s="10">
        <v>1514</v>
      </c>
      <c r="M589" s="10" t="s">
        <v>1487</v>
      </c>
      <c r="N589" s="10" t="s">
        <v>881</v>
      </c>
      <c r="O589" s="1"/>
      <c r="P589" s="1"/>
      <c r="Q589" s="1"/>
      <c r="R589" s="1"/>
    </row>
    <row r="590" spans="1:18" ht="16.5">
      <c r="A590" s="4"/>
      <c r="B590" s="4"/>
      <c r="C590" s="5"/>
      <c r="D590" s="5"/>
      <c r="E590" s="5"/>
      <c r="F590" s="5"/>
      <c r="G590" s="5"/>
      <c r="H590" s="5"/>
      <c r="I590" s="1"/>
      <c r="J590" s="1"/>
      <c r="K590" s="1"/>
      <c r="L590" s="10">
        <v>6355</v>
      </c>
      <c r="M590" s="10" t="s">
        <v>1488</v>
      </c>
      <c r="N590" s="10" t="s">
        <v>881</v>
      </c>
      <c r="O590" s="1"/>
      <c r="P590" s="1"/>
      <c r="Q590" s="1"/>
      <c r="R590" s="1"/>
    </row>
    <row r="591" spans="1:18" ht="16.5">
      <c r="A591" s="4"/>
      <c r="B591" s="4"/>
      <c r="C591" s="5"/>
      <c r="D591" s="5"/>
      <c r="E591" s="5"/>
      <c r="F591" s="5"/>
      <c r="G591" s="5"/>
      <c r="H591" s="5"/>
      <c r="I591" s="1"/>
      <c r="J591" s="1"/>
      <c r="K591" s="1"/>
      <c r="L591" s="10">
        <v>3717</v>
      </c>
      <c r="M591" s="10" t="s">
        <v>1489</v>
      </c>
      <c r="N591" s="10" t="s">
        <v>881</v>
      </c>
      <c r="O591" s="1"/>
      <c r="P591" s="1"/>
      <c r="Q591" s="1"/>
      <c r="R591" s="1"/>
    </row>
    <row r="592" spans="1:18" ht="16.5">
      <c r="A592" s="4"/>
      <c r="B592" s="4"/>
      <c r="C592" s="5"/>
      <c r="D592" s="5"/>
      <c r="E592" s="5"/>
      <c r="F592" s="5"/>
      <c r="G592" s="5"/>
      <c r="H592" s="5"/>
      <c r="I592" s="1"/>
      <c r="J592" s="1"/>
      <c r="K592" s="1"/>
      <c r="L592" s="10">
        <v>5253</v>
      </c>
      <c r="M592" s="10" t="s">
        <v>1490</v>
      </c>
      <c r="N592" s="10" t="s">
        <v>83</v>
      </c>
      <c r="O592" s="1"/>
      <c r="P592" s="1"/>
      <c r="Q592" s="1"/>
      <c r="R592" s="1"/>
    </row>
    <row r="593" spans="1:18" ht="16.5">
      <c r="A593" s="4"/>
      <c r="B593" s="4"/>
      <c r="C593" s="5"/>
      <c r="D593" s="5"/>
      <c r="E593" s="5"/>
      <c r="F593" s="5"/>
      <c r="G593" s="5"/>
      <c r="H593" s="5"/>
      <c r="I593" s="1"/>
      <c r="J593" s="1"/>
      <c r="K593" s="1"/>
      <c r="L593" s="10">
        <v>1186</v>
      </c>
      <c r="M593" s="10" t="s">
        <v>1491</v>
      </c>
      <c r="N593" s="10" t="s">
        <v>881</v>
      </c>
      <c r="O593" s="1"/>
      <c r="P593" s="1"/>
      <c r="Q593" s="1"/>
      <c r="R593" s="1"/>
    </row>
    <row r="594" spans="1:18" ht="16.5">
      <c r="A594" s="4"/>
      <c r="B594" s="4"/>
      <c r="C594" s="5"/>
      <c r="D594" s="5"/>
      <c r="E594" s="5"/>
      <c r="F594" s="5"/>
      <c r="G594" s="5"/>
      <c r="H594" s="5"/>
      <c r="I594" s="1"/>
      <c r="J594" s="1"/>
      <c r="K594" s="1"/>
      <c r="L594" s="10">
        <v>2156</v>
      </c>
      <c r="M594" s="10" t="s">
        <v>1492</v>
      </c>
      <c r="N594" s="10" t="s">
        <v>882</v>
      </c>
      <c r="O594" s="1"/>
      <c r="P594" s="1"/>
      <c r="Q594" s="1"/>
      <c r="R594" s="1"/>
    </row>
    <row r="595" spans="1:18" ht="16.5">
      <c r="A595" s="4"/>
      <c r="B595" s="4"/>
      <c r="C595" s="5"/>
      <c r="D595" s="5"/>
      <c r="E595" s="5"/>
      <c r="F595" s="5"/>
      <c r="G595" s="5"/>
      <c r="H595" s="5"/>
      <c r="I595" s="1"/>
      <c r="J595" s="1"/>
      <c r="K595" s="1"/>
      <c r="L595" s="10">
        <v>2453</v>
      </c>
      <c r="M595" s="10" t="s">
        <v>1493</v>
      </c>
      <c r="N595" s="10" t="s">
        <v>884</v>
      </c>
      <c r="O595" s="1"/>
      <c r="P595" s="1"/>
      <c r="Q595" s="1"/>
      <c r="R595" s="1"/>
    </row>
    <row r="596" spans="1:18" ht="16.5">
      <c r="A596" s="4"/>
      <c r="B596" s="4"/>
      <c r="C596" s="5"/>
      <c r="D596" s="5"/>
      <c r="E596" s="5"/>
      <c r="F596" s="5"/>
      <c r="G596" s="5"/>
      <c r="H596" s="5"/>
      <c r="I596" s="1"/>
      <c r="J596" s="1"/>
      <c r="K596" s="1"/>
      <c r="L596" s="10">
        <v>1622</v>
      </c>
      <c r="M596" s="10" t="s">
        <v>1494</v>
      </c>
      <c r="N596" s="10" t="s">
        <v>881</v>
      </c>
      <c r="O596" s="1"/>
      <c r="P596" s="1"/>
      <c r="Q596" s="1"/>
      <c r="R596" s="1"/>
    </row>
    <row r="597" spans="1:18" ht="16.5">
      <c r="A597" s="4"/>
      <c r="B597" s="4"/>
      <c r="C597" s="5"/>
      <c r="D597" s="5"/>
      <c r="E597" s="5"/>
      <c r="F597" s="5"/>
      <c r="G597" s="5"/>
      <c r="H597" s="5"/>
      <c r="I597" s="1"/>
      <c r="J597" s="1"/>
      <c r="K597" s="1"/>
      <c r="L597" s="10">
        <v>1624</v>
      </c>
      <c r="M597" s="10" t="s">
        <v>1495</v>
      </c>
      <c r="N597" s="10" t="s">
        <v>881</v>
      </c>
      <c r="O597" s="1"/>
      <c r="P597" s="1"/>
      <c r="Q597" s="1"/>
      <c r="R597" s="1"/>
    </row>
    <row r="598" spans="1:18" ht="16.5">
      <c r="A598" s="4"/>
      <c r="B598" s="4"/>
      <c r="C598" s="5"/>
      <c r="D598" s="5"/>
      <c r="E598" s="5"/>
      <c r="F598" s="5"/>
      <c r="G598" s="5"/>
      <c r="H598" s="5"/>
      <c r="I598" s="1"/>
      <c r="J598" s="1"/>
      <c r="K598" s="1"/>
      <c r="L598" s="10">
        <v>3342</v>
      </c>
      <c r="M598" s="10" t="s">
        <v>1496</v>
      </c>
      <c r="N598" s="10" t="s">
        <v>884</v>
      </c>
      <c r="O598" s="1"/>
      <c r="P598" s="1"/>
      <c r="Q598" s="1"/>
      <c r="R598" s="1"/>
    </row>
    <row r="599" spans="1:18" ht="16.5">
      <c r="A599" s="4"/>
      <c r="B599" s="4"/>
      <c r="C599" s="5"/>
      <c r="D599" s="5"/>
      <c r="E599" s="5"/>
      <c r="F599" s="5"/>
      <c r="G599" s="5"/>
      <c r="H599" s="5"/>
      <c r="I599" s="1"/>
      <c r="J599" s="1"/>
      <c r="K599" s="1"/>
      <c r="L599" s="10">
        <v>3858</v>
      </c>
      <c r="M599" s="10" t="s">
        <v>1497</v>
      </c>
      <c r="N599" s="10" t="s">
        <v>876</v>
      </c>
      <c r="O599" s="1"/>
      <c r="P599" s="1"/>
      <c r="Q599" s="1"/>
      <c r="R599" s="1"/>
    </row>
    <row r="600" spans="1:18" ht="16.5">
      <c r="A600" s="4"/>
      <c r="B600" s="4"/>
      <c r="C600" s="5"/>
      <c r="D600" s="5"/>
      <c r="E600" s="5"/>
      <c r="F600" s="5"/>
      <c r="G600" s="5"/>
      <c r="H600" s="5"/>
      <c r="I600" s="1"/>
      <c r="J600" s="1"/>
      <c r="K600" s="1"/>
      <c r="L600" s="10">
        <v>3842</v>
      </c>
      <c r="M600" s="10" t="s">
        <v>1498</v>
      </c>
      <c r="N600" s="10" t="s">
        <v>876</v>
      </c>
      <c r="O600" s="1"/>
      <c r="P600" s="1"/>
      <c r="Q600" s="1"/>
      <c r="R600" s="1"/>
    </row>
    <row r="601" spans="1:18" ht="16.5">
      <c r="A601" s="4"/>
      <c r="B601" s="4"/>
      <c r="C601" s="5"/>
      <c r="D601" s="5"/>
      <c r="E601" s="5"/>
      <c r="F601" s="5"/>
      <c r="G601" s="5"/>
      <c r="H601" s="5"/>
      <c r="I601" s="1"/>
      <c r="J601" s="1"/>
      <c r="K601" s="1"/>
      <c r="L601" s="10">
        <v>1638</v>
      </c>
      <c r="M601" s="10" t="s">
        <v>1499</v>
      </c>
      <c r="N601" s="10" t="s">
        <v>888</v>
      </c>
      <c r="O601" s="1"/>
      <c r="P601" s="1"/>
      <c r="Q601" s="1"/>
      <c r="R601" s="1"/>
    </row>
    <row r="602" spans="1:18" ht="16.5">
      <c r="A602" s="4"/>
      <c r="B602" s="4"/>
      <c r="C602" s="5"/>
      <c r="D602" s="5"/>
      <c r="E602" s="5"/>
      <c r="F602" s="5"/>
      <c r="G602" s="5"/>
      <c r="H602" s="5"/>
      <c r="I602" s="1"/>
      <c r="J602" s="1"/>
      <c r="K602" s="1"/>
      <c r="L602" s="10">
        <v>1236</v>
      </c>
      <c r="M602" s="10" t="s">
        <v>1500</v>
      </c>
      <c r="N602" s="10" t="s">
        <v>83</v>
      </c>
      <c r="O602" s="1"/>
      <c r="P602" s="1"/>
      <c r="Q602" s="1"/>
      <c r="R602" s="1"/>
    </row>
    <row r="603" spans="1:18" ht="16.5">
      <c r="A603" s="4"/>
      <c r="B603" s="4"/>
      <c r="C603" s="5"/>
      <c r="D603" s="5"/>
      <c r="E603" s="5"/>
      <c r="F603" s="5"/>
      <c r="G603" s="5"/>
      <c r="H603" s="5"/>
      <c r="I603" s="1"/>
      <c r="J603" s="1"/>
      <c r="K603" s="1"/>
      <c r="L603" s="10">
        <v>1354</v>
      </c>
      <c r="M603" s="10" t="s">
        <v>1501</v>
      </c>
      <c r="N603" s="10" t="s">
        <v>83</v>
      </c>
      <c r="O603" s="1"/>
      <c r="P603" s="1"/>
      <c r="Q603" s="1"/>
      <c r="R603" s="1"/>
    </row>
    <row r="604" spans="1:18" ht="16.5">
      <c r="A604" s="4"/>
      <c r="B604" s="4"/>
      <c r="C604" s="5"/>
      <c r="D604" s="5"/>
      <c r="E604" s="5"/>
      <c r="F604" s="5"/>
      <c r="G604" s="5"/>
      <c r="H604" s="5"/>
      <c r="I604" s="1"/>
      <c r="J604" s="1"/>
      <c r="K604" s="1"/>
      <c r="L604" s="10">
        <v>1245</v>
      </c>
      <c r="M604" s="10" t="s">
        <v>1502</v>
      </c>
      <c r="N604" s="10" t="s">
        <v>882</v>
      </c>
      <c r="O604" s="1"/>
      <c r="P604" s="1"/>
      <c r="Q604" s="1"/>
      <c r="R604" s="1"/>
    </row>
    <row r="605" spans="1:18" ht="16.5">
      <c r="A605" s="4"/>
      <c r="B605" s="4"/>
      <c r="C605" s="5"/>
      <c r="D605" s="5"/>
      <c r="E605" s="5"/>
      <c r="F605" s="5"/>
      <c r="G605" s="5"/>
      <c r="H605" s="5"/>
      <c r="I605" s="1"/>
      <c r="J605" s="1"/>
      <c r="K605" s="1"/>
      <c r="L605" s="10">
        <v>1250</v>
      </c>
      <c r="M605" s="10" t="s">
        <v>1503</v>
      </c>
      <c r="N605" s="10" t="s">
        <v>882</v>
      </c>
      <c r="O605" s="1"/>
      <c r="P605" s="1"/>
      <c r="Q605" s="1"/>
      <c r="R605" s="1"/>
    </row>
    <row r="606" spans="1:18" ht="16.5">
      <c r="A606" s="4"/>
      <c r="B606" s="4"/>
      <c r="C606" s="5"/>
      <c r="D606" s="5"/>
      <c r="E606" s="5"/>
      <c r="F606" s="5"/>
      <c r="G606" s="5"/>
      <c r="H606" s="5"/>
      <c r="I606" s="1"/>
      <c r="J606" s="1"/>
      <c r="K606" s="1"/>
      <c r="L606" s="10">
        <v>8204</v>
      </c>
      <c r="M606" s="10" t="s">
        <v>1504</v>
      </c>
      <c r="N606" s="10" t="s">
        <v>83</v>
      </c>
      <c r="O606" s="1"/>
      <c r="P606" s="1"/>
      <c r="Q606" s="1"/>
      <c r="R606" s="1"/>
    </row>
    <row r="607" spans="1:18" ht="16.5">
      <c r="A607" s="4"/>
      <c r="B607" s="4"/>
      <c r="C607" s="5"/>
      <c r="D607" s="5"/>
      <c r="E607" s="5"/>
      <c r="F607" s="5"/>
      <c r="G607" s="5"/>
      <c r="H607" s="5"/>
      <c r="I607" s="1"/>
      <c r="J607" s="1"/>
      <c r="K607" s="1"/>
      <c r="L607" s="10">
        <v>8026</v>
      </c>
      <c r="M607" s="10" t="s">
        <v>1505</v>
      </c>
      <c r="N607" s="10" t="s">
        <v>881</v>
      </c>
      <c r="O607" s="1"/>
      <c r="P607" s="1"/>
      <c r="Q607" s="1"/>
      <c r="R607" s="1"/>
    </row>
    <row r="608" spans="1:18" ht="16.5">
      <c r="A608" s="4"/>
      <c r="B608" s="4"/>
      <c r="C608" s="5"/>
      <c r="D608" s="5"/>
      <c r="E608" s="5"/>
      <c r="F608" s="5"/>
      <c r="G608" s="5"/>
      <c r="H608" s="5"/>
      <c r="I608" s="1"/>
      <c r="J608" s="1"/>
      <c r="K608" s="1"/>
      <c r="L608" s="10">
        <v>8512</v>
      </c>
      <c r="M608" s="10" t="s">
        <v>1506</v>
      </c>
      <c r="N608" s="10" t="s">
        <v>881</v>
      </c>
      <c r="O608" s="1"/>
      <c r="P608" s="1"/>
      <c r="Q608" s="1"/>
      <c r="R608" s="1"/>
    </row>
    <row r="609" spans="1:18" ht="16.5">
      <c r="A609" s="4"/>
      <c r="B609" s="4"/>
      <c r="C609" s="5"/>
      <c r="D609" s="5"/>
      <c r="E609" s="5"/>
      <c r="F609" s="5"/>
      <c r="G609" s="5"/>
      <c r="H609" s="5"/>
      <c r="I609" s="1"/>
      <c r="J609" s="1"/>
      <c r="K609" s="1"/>
      <c r="L609" s="10">
        <v>3968</v>
      </c>
      <c r="M609" s="10" t="s">
        <v>1507</v>
      </c>
      <c r="N609" s="10" t="s">
        <v>83</v>
      </c>
      <c r="O609" s="1"/>
      <c r="P609" s="1"/>
      <c r="Q609" s="1"/>
      <c r="R609" s="1"/>
    </row>
    <row r="610" spans="1:18" ht="16.5">
      <c r="A610" s="4"/>
      <c r="B610" s="4"/>
      <c r="C610" s="5"/>
      <c r="D610" s="5"/>
      <c r="E610" s="5"/>
      <c r="F610" s="5"/>
      <c r="G610" s="5"/>
      <c r="H610" s="5"/>
      <c r="I610" s="1"/>
      <c r="J610" s="1"/>
      <c r="K610" s="1"/>
      <c r="L610" s="10">
        <v>3718</v>
      </c>
      <c r="M610" s="10" t="s">
        <v>1508</v>
      </c>
      <c r="N610" s="10" t="s">
        <v>83</v>
      </c>
      <c r="O610" s="1"/>
      <c r="P610" s="1"/>
      <c r="Q610" s="1"/>
      <c r="R610" s="1"/>
    </row>
    <row r="611" spans="1:18" ht="16.5">
      <c r="A611" s="4"/>
      <c r="B611" s="4"/>
      <c r="C611" s="5"/>
      <c r="D611" s="5"/>
      <c r="E611" s="5"/>
      <c r="F611" s="5"/>
      <c r="G611" s="5"/>
      <c r="H611" s="5"/>
      <c r="I611" s="1"/>
      <c r="J611" s="1"/>
      <c r="K611" s="1"/>
      <c r="L611" s="10">
        <v>2425</v>
      </c>
      <c r="M611" s="10" t="s">
        <v>1509</v>
      </c>
      <c r="N611" s="10" t="s">
        <v>883</v>
      </c>
      <c r="O611" s="1"/>
      <c r="P611" s="1"/>
      <c r="Q611" s="1"/>
      <c r="R611" s="1"/>
    </row>
    <row r="612" spans="1:18" ht="16.5">
      <c r="A612" s="4"/>
      <c r="B612" s="4"/>
      <c r="C612" s="5"/>
      <c r="D612" s="5"/>
      <c r="E612" s="5"/>
      <c r="F612" s="5"/>
      <c r="G612" s="5"/>
      <c r="H612" s="5"/>
      <c r="I612" s="1"/>
      <c r="J612" s="1"/>
      <c r="K612" s="1"/>
      <c r="L612" s="10">
        <v>3237</v>
      </c>
      <c r="M612" s="10" t="s">
        <v>1510</v>
      </c>
      <c r="N612" s="10" t="s">
        <v>883</v>
      </c>
      <c r="O612" s="1"/>
      <c r="P612" s="1"/>
      <c r="Q612" s="1"/>
      <c r="R612" s="1"/>
    </row>
    <row r="613" spans="1:18" ht="16.5">
      <c r="A613" s="4"/>
      <c r="B613" s="4"/>
      <c r="C613" s="5"/>
      <c r="D613" s="5"/>
      <c r="E613" s="5"/>
      <c r="F613" s="5"/>
      <c r="G613" s="5"/>
      <c r="H613" s="5"/>
      <c r="I613" s="1"/>
      <c r="J613" s="1"/>
      <c r="K613" s="1"/>
      <c r="L613" s="10">
        <v>3250</v>
      </c>
      <c r="M613" s="10" t="s">
        <v>1511</v>
      </c>
      <c r="N613" s="10" t="s">
        <v>83</v>
      </c>
      <c r="O613" s="1"/>
      <c r="P613" s="1"/>
      <c r="Q613" s="1"/>
      <c r="R613" s="1"/>
    </row>
    <row r="614" spans="1:18" ht="16.5">
      <c r="A614" s="4"/>
      <c r="B614" s="4"/>
      <c r="C614" s="5"/>
      <c r="D614" s="5"/>
      <c r="E614" s="5"/>
      <c r="F614" s="5"/>
      <c r="G614" s="5"/>
      <c r="H614" s="5"/>
      <c r="I614" s="1"/>
      <c r="J614" s="1"/>
      <c r="K614" s="1"/>
      <c r="L614" s="10">
        <v>3229</v>
      </c>
      <c r="M614" s="10" t="s">
        <v>1512</v>
      </c>
      <c r="N614" s="10" t="s">
        <v>883</v>
      </c>
      <c r="O614" s="1"/>
      <c r="P614" s="1"/>
      <c r="Q614" s="1"/>
      <c r="R614" s="1"/>
    </row>
    <row r="615" spans="1:18" ht="16.5">
      <c r="A615" s="4"/>
      <c r="B615" s="4"/>
      <c r="C615" s="5"/>
      <c r="D615" s="5"/>
      <c r="E615" s="5"/>
      <c r="F615" s="5"/>
      <c r="G615" s="5"/>
      <c r="H615" s="5"/>
      <c r="I615" s="1"/>
      <c r="J615" s="1"/>
      <c r="K615" s="1"/>
      <c r="L615" s="10">
        <v>1212</v>
      </c>
      <c r="M615" s="10" t="s">
        <v>1513</v>
      </c>
      <c r="N615" s="10" t="s">
        <v>881</v>
      </c>
      <c r="O615" s="1"/>
      <c r="P615" s="1"/>
      <c r="Q615" s="1"/>
      <c r="R615" s="1"/>
    </row>
    <row r="616" spans="1:18" ht="16.5">
      <c r="A616" s="4"/>
      <c r="B616" s="4"/>
      <c r="C616" s="5"/>
      <c r="D616" s="5"/>
      <c r="E616" s="5"/>
      <c r="F616" s="5"/>
      <c r="G616" s="5"/>
      <c r="H616" s="5"/>
      <c r="I616" s="1"/>
      <c r="J616" s="1"/>
      <c r="K616" s="1"/>
      <c r="L616" s="10">
        <v>6126</v>
      </c>
      <c r="M616" s="10" t="s">
        <v>1514</v>
      </c>
      <c r="N616" s="10" t="s">
        <v>83</v>
      </c>
      <c r="O616" s="1"/>
      <c r="P616" s="1"/>
      <c r="Q616" s="1"/>
      <c r="R616" s="1"/>
    </row>
    <row r="617" spans="1:18" ht="16.5">
      <c r="A617" s="4"/>
      <c r="B617" s="4"/>
      <c r="C617" s="5"/>
      <c r="D617" s="5"/>
      <c r="E617" s="5"/>
      <c r="F617" s="5"/>
      <c r="G617" s="5"/>
      <c r="H617" s="5"/>
      <c r="I617" s="1"/>
      <c r="J617" s="1"/>
      <c r="K617" s="1"/>
      <c r="L617" s="10">
        <v>3782</v>
      </c>
      <c r="M617" s="10" t="s">
        <v>1515</v>
      </c>
      <c r="N617" s="10" t="s">
        <v>881</v>
      </c>
      <c r="O617" s="1"/>
      <c r="P617" s="1"/>
      <c r="Q617" s="1"/>
      <c r="R617" s="1"/>
    </row>
    <row r="618" spans="1:18" ht="16.5">
      <c r="A618" s="4"/>
      <c r="B618" s="4"/>
      <c r="C618" s="5"/>
      <c r="D618" s="5"/>
      <c r="E618" s="5"/>
      <c r="F618" s="5"/>
      <c r="G618" s="5"/>
      <c r="H618" s="5"/>
      <c r="I618" s="1"/>
      <c r="J618" s="1"/>
      <c r="K618" s="1"/>
      <c r="L618" s="10">
        <v>6141</v>
      </c>
      <c r="M618" s="10" t="s">
        <v>1516</v>
      </c>
      <c r="N618" s="10" t="s">
        <v>881</v>
      </c>
      <c r="O618" s="1"/>
      <c r="P618" s="1"/>
      <c r="Q618" s="1"/>
      <c r="R618" s="1"/>
    </row>
    <row r="619" spans="1:18" ht="16.5">
      <c r="A619" s="4"/>
      <c r="B619" s="4"/>
      <c r="C619" s="5"/>
      <c r="D619" s="5"/>
      <c r="E619" s="5"/>
      <c r="F619" s="5"/>
      <c r="G619" s="5"/>
      <c r="H619" s="5"/>
      <c r="I619" s="1"/>
      <c r="J619" s="1"/>
      <c r="K619" s="1"/>
      <c r="L619" s="10">
        <v>6146</v>
      </c>
      <c r="M619" s="10" t="s">
        <v>1517</v>
      </c>
      <c r="N619" s="10" t="s">
        <v>881</v>
      </c>
      <c r="O619" s="1"/>
      <c r="P619" s="1"/>
      <c r="Q619" s="1"/>
      <c r="R619" s="1"/>
    </row>
    <row r="620" spans="1:18" ht="16.5">
      <c r="A620" s="4"/>
      <c r="B620" s="4"/>
      <c r="C620" s="5"/>
      <c r="D620" s="5"/>
      <c r="E620" s="5"/>
      <c r="F620" s="5"/>
      <c r="G620" s="5"/>
      <c r="H620" s="5"/>
      <c r="I620" s="1"/>
      <c r="J620" s="1"/>
      <c r="K620" s="1"/>
      <c r="L620" s="10">
        <v>1338</v>
      </c>
      <c r="M620" s="10" t="s">
        <v>1518</v>
      </c>
      <c r="N620" s="10" t="s">
        <v>881</v>
      </c>
      <c r="O620" s="1"/>
      <c r="P620" s="1"/>
      <c r="Q620" s="1"/>
      <c r="R620" s="1"/>
    </row>
    <row r="621" spans="1:18" ht="16.5">
      <c r="A621" s="4"/>
      <c r="B621" s="4"/>
      <c r="C621" s="5"/>
      <c r="D621" s="5"/>
      <c r="E621" s="5"/>
      <c r="F621" s="5"/>
      <c r="G621" s="5"/>
      <c r="H621" s="5"/>
      <c r="I621" s="1"/>
      <c r="J621" s="1"/>
      <c r="K621" s="1"/>
      <c r="L621" s="10">
        <v>1339</v>
      </c>
      <c r="M621" s="10" t="s">
        <v>1519</v>
      </c>
      <c r="N621" s="10" t="s">
        <v>881</v>
      </c>
      <c r="O621" s="1"/>
      <c r="P621" s="1"/>
      <c r="Q621" s="1"/>
      <c r="R621" s="1"/>
    </row>
    <row r="622" spans="1:18" ht="16.5">
      <c r="A622" s="4"/>
      <c r="B622" s="4"/>
      <c r="C622" s="5"/>
      <c r="D622" s="5"/>
      <c r="E622" s="5"/>
      <c r="F622" s="5"/>
      <c r="G622" s="5"/>
      <c r="H622" s="5"/>
      <c r="I622" s="1"/>
      <c r="J622" s="1"/>
      <c r="K622" s="1"/>
      <c r="L622" s="10">
        <v>1341</v>
      </c>
      <c r="M622" s="10" t="s">
        <v>1520</v>
      </c>
      <c r="N622" s="10" t="s">
        <v>881</v>
      </c>
      <c r="O622" s="1"/>
      <c r="P622" s="1"/>
      <c r="Q622" s="1"/>
      <c r="R622" s="1"/>
    </row>
    <row r="623" spans="1:18" ht="16.5">
      <c r="A623" s="4"/>
      <c r="B623" s="4"/>
      <c r="C623" s="5"/>
      <c r="D623" s="5"/>
      <c r="E623" s="5"/>
      <c r="F623" s="5"/>
      <c r="G623" s="5"/>
      <c r="H623" s="5"/>
      <c r="I623" s="1"/>
      <c r="J623" s="1"/>
      <c r="K623" s="1"/>
      <c r="L623" s="10">
        <v>1342</v>
      </c>
      <c r="M623" s="10" t="s">
        <v>1521</v>
      </c>
      <c r="N623" s="10" t="s">
        <v>881</v>
      </c>
      <c r="O623" s="1"/>
      <c r="P623" s="1"/>
      <c r="Q623" s="1"/>
      <c r="R623" s="1"/>
    </row>
    <row r="624" spans="1:18" ht="16.5">
      <c r="A624" s="4"/>
      <c r="B624" s="4"/>
      <c r="C624" s="5"/>
      <c r="D624" s="5"/>
      <c r="E624" s="5"/>
      <c r="F624" s="5"/>
      <c r="G624" s="5"/>
      <c r="H624" s="5"/>
      <c r="I624" s="1"/>
      <c r="J624" s="1"/>
      <c r="K624" s="1"/>
      <c r="L624" s="10">
        <v>3152</v>
      </c>
      <c r="M624" s="10" t="s">
        <v>1522</v>
      </c>
      <c r="N624" s="10" t="s">
        <v>888</v>
      </c>
      <c r="O624" s="1"/>
      <c r="P624" s="1"/>
      <c r="Q624" s="1"/>
      <c r="R624" s="1"/>
    </row>
    <row r="625" spans="1:18" ht="16.5">
      <c r="A625" s="4"/>
      <c r="B625" s="4"/>
      <c r="C625" s="5"/>
      <c r="D625" s="5"/>
      <c r="E625" s="5"/>
      <c r="F625" s="5"/>
      <c r="G625" s="5"/>
      <c r="H625" s="5"/>
      <c r="I625" s="1"/>
      <c r="J625" s="1"/>
      <c r="K625" s="1"/>
      <c r="L625" s="10">
        <v>9982</v>
      </c>
      <c r="M625" s="10" t="s">
        <v>1523</v>
      </c>
      <c r="N625" s="10" t="s">
        <v>888</v>
      </c>
      <c r="O625" s="1"/>
      <c r="P625" s="1"/>
      <c r="Q625" s="1"/>
      <c r="R625" s="1"/>
    </row>
    <row r="626" spans="1:18" ht="16.5">
      <c r="A626" s="4"/>
      <c r="B626" s="4"/>
      <c r="C626" s="5"/>
      <c r="D626" s="5"/>
      <c r="E626" s="5"/>
      <c r="F626" s="5"/>
      <c r="G626" s="5"/>
      <c r="H626" s="5"/>
      <c r="I626" s="1"/>
      <c r="J626" s="1"/>
      <c r="K626" s="1"/>
      <c r="L626" s="10">
        <v>9987</v>
      </c>
      <c r="M626" s="10" t="s">
        <v>1524</v>
      </c>
      <c r="N626" s="10" t="s">
        <v>888</v>
      </c>
      <c r="O626" s="1"/>
      <c r="P626" s="1"/>
      <c r="Q626" s="1"/>
      <c r="R626" s="1"/>
    </row>
    <row r="627" spans="1:18" ht="16.5">
      <c r="A627" s="4"/>
      <c r="B627" s="4"/>
      <c r="C627" s="5"/>
      <c r="D627" s="5"/>
      <c r="E627" s="5"/>
      <c r="F627" s="5"/>
      <c r="G627" s="5"/>
      <c r="H627" s="5"/>
      <c r="I627" s="1"/>
      <c r="J627" s="1"/>
      <c r="K627" s="1"/>
      <c r="L627" s="10">
        <v>9981</v>
      </c>
      <c r="M627" s="10" t="s">
        <v>1525</v>
      </c>
      <c r="N627" s="10" t="s">
        <v>888</v>
      </c>
      <c r="O627" s="1"/>
      <c r="P627" s="1"/>
      <c r="Q627" s="1"/>
      <c r="R627" s="1"/>
    </row>
    <row r="628" spans="1:18" ht="16.5">
      <c r="A628" s="4"/>
      <c r="B628" s="4"/>
      <c r="C628" s="5"/>
      <c r="D628" s="5"/>
      <c r="E628" s="5"/>
      <c r="F628" s="5"/>
      <c r="G628" s="5"/>
      <c r="H628" s="5"/>
      <c r="I628" s="1"/>
      <c r="J628" s="1"/>
      <c r="K628" s="1"/>
      <c r="L628" s="10">
        <v>9984</v>
      </c>
      <c r="M628" s="10" t="s">
        <v>1526</v>
      </c>
      <c r="N628" s="10" t="s">
        <v>888</v>
      </c>
      <c r="O628" s="1"/>
      <c r="P628" s="1"/>
      <c r="Q628" s="1"/>
      <c r="R628" s="1"/>
    </row>
    <row r="629" spans="1:18" ht="16.5">
      <c r="A629" s="4"/>
      <c r="B629" s="4"/>
      <c r="C629" s="5"/>
      <c r="D629" s="5"/>
      <c r="E629" s="5"/>
      <c r="F629" s="5"/>
      <c r="G629" s="5"/>
      <c r="H629" s="5"/>
      <c r="I629" s="1"/>
      <c r="J629" s="1"/>
      <c r="K629" s="1"/>
      <c r="L629" s="10">
        <v>9988</v>
      </c>
      <c r="M629" s="10" t="s">
        <v>1527</v>
      </c>
      <c r="N629" s="10" t="s">
        <v>882</v>
      </c>
      <c r="O629" s="1"/>
      <c r="P629" s="1"/>
      <c r="Q629" s="1"/>
      <c r="R629" s="1"/>
    </row>
    <row r="630" spans="1:18" ht="16.5">
      <c r="A630" s="4"/>
      <c r="B630" s="4"/>
      <c r="C630" s="5"/>
      <c r="D630" s="5"/>
      <c r="E630" s="5"/>
      <c r="F630" s="5"/>
      <c r="G630" s="5"/>
      <c r="H630" s="5"/>
      <c r="I630" s="1"/>
      <c r="J630" s="1"/>
      <c r="K630" s="1"/>
      <c r="L630" s="10">
        <v>9989</v>
      </c>
      <c r="M630" s="10" t="s">
        <v>1528</v>
      </c>
      <c r="N630" s="10" t="s">
        <v>882</v>
      </c>
      <c r="O630" s="1"/>
      <c r="P630" s="1"/>
      <c r="Q630" s="1"/>
      <c r="R630" s="1"/>
    </row>
    <row r="631" spans="1:18" ht="16.5">
      <c r="A631" s="4"/>
      <c r="B631" s="4"/>
      <c r="C631" s="5"/>
      <c r="D631" s="5"/>
      <c r="E631" s="5"/>
      <c r="F631" s="5"/>
      <c r="G631" s="5"/>
      <c r="H631" s="5"/>
      <c r="I631" s="1"/>
      <c r="J631" s="1"/>
      <c r="K631" s="1"/>
      <c r="L631" s="10">
        <v>9986</v>
      </c>
      <c r="M631" s="10" t="s">
        <v>1529</v>
      </c>
      <c r="N631" s="10" t="s">
        <v>888</v>
      </c>
      <c r="O631" s="1"/>
      <c r="P631" s="1"/>
      <c r="Q631" s="1"/>
      <c r="R631" s="1"/>
    </row>
    <row r="632" spans="1:18" ht="16.5">
      <c r="A632" s="4"/>
      <c r="B632" s="4"/>
      <c r="C632" s="5"/>
      <c r="D632" s="5"/>
      <c r="E632" s="5"/>
      <c r="F632" s="5"/>
      <c r="G632" s="5"/>
      <c r="H632" s="5"/>
      <c r="I632" s="1"/>
      <c r="J632" s="1"/>
      <c r="K632" s="1"/>
      <c r="L632" s="10">
        <v>9985</v>
      </c>
      <c r="M632" s="10" t="s">
        <v>1530</v>
      </c>
      <c r="N632" s="10" t="s">
        <v>888</v>
      </c>
      <c r="O632" s="1"/>
      <c r="P632" s="1"/>
      <c r="Q632" s="1"/>
      <c r="R632" s="1"/>
    </row>
    <row r="633" spans="1:18" ht="16.5">
      <c r="A633" s="4"/>
      <c r="B633" s="4"/>
      <c r="C633" s="5"/>
      <c r="D633" s="5"/>
      <c r="E633" s="5"/>
      <c r="F633" s="5"/>
      <c r="G633" s="5"/>
      <c r="H633" s="5"/>
      <c r="I633" s="1"/>
      <c r="J633" s="1"/>
      <c r="K633" s="1"/>
      <c r="L633" s="10">
        <v>8602</v>
      </c>
      <c r="M633" s="10" t="s">
        <v>1531</v>
      </c>
      <c r="N633" s="10" t="s">
        <v>888</v>
      </c>
      <c r="O633" s="1"/>
      <c r="P633" s="1"/>
      <c r="Q633" s="1"/>
      <c r="R633" s="1"/>
    </row>
    <row r="634" spans="1:18" ht="16.5">
      <c r="A634" s="4"/>
      <c r="B634" s="4"/>
      <c r="C634" s="5"/>
      <c r="D634" s="5"/>
      <c r="E634" s="5"/>
      <c r="F634" s="5"/>
      <c r="G634" s="5"/>
      <c r="H634" s="5"/>
      <c r="I634" s="1"/>
      <c r="J634" s="1"/>
      <c r="K634" s="1"/>
      <c r="L634" s="10">
        <v>7130</v>
      </c>
      <c r="M634" s="10" t="s">
        <v>1532</v>
      </c>
      <c r="N634" s="10" t="s">
        <v>83</v>
      </c>
      <c r="O634" s="1"/>
      <c r="P634" s="1"/>
      <c r="Q634" s="1"/>
      <c r="R634" s="1"/>
    </row>
    <row r="635" spans="1:18" ht="16.5">
      <c r="A635" s="4"/>
      <c r="B635" s="4"/>
      <c r="C635" s="5"/>
      <c r="D635" s="5"/>
      <c r="E635" s="5"/>
      <c r="F635" s="5"/>
      <c r="G635" s="5"/>
      <c r="H635" s="5"/>
      <c r="I635" s="1"/>
      <c r="J635" s="1"/>
      <c r="K635" s="1"/>
      <c r="L635" s="10">
        <v>7112</v>
      </c>
      <c r="M635" s="10" t="s">
        <v>1533</v>
      </c>
      <c r="N635" s="10" t="s">
        <v>881</v>
      </c>
      <c r="O635" s="1"/>
      <c r="P635" s="1"/>
      <c r="Q635" s="1"/>
      <c r="R635" s="1"/>
    </row>
    <row r="636" spans="1:18" ht="16.5">
      <c r="A636" s="4"/>
      <c r="B636" s="4"/>
      <c r="C636" s="5"/>
      <c r="D636" s="5"/>
      <c r="E636" s="5"/>
      <c r="F636" s="5"/>
      <c r="G636" s="5"/>
      <c r="H636" s="5"/>
      <c r="I636" s="1"/>
      <c r="J636" s="1"/>
      <c r="K636" s="1"/>
      <c r="L636" s="10">
        <v>7113</v>
      </c>
      <c r="M636" s="10" t="s">
        <v>1534</v>
      </c>
      <c r="N636" s="10" t="s">
        <v>881</v>
      </c>
      <c r="O636" s="1"/>
      <c r="P636" s="1"/>
      <c r="Q636" s="1"/>
      <c r="R636" s="1"/>
    </row>
    <row r="637" spans="1:18" ht="16.5">
      <c r="A637" s="4"/>
      <c r="B637" s="4"/>
      <c r="C637" s="5"/>
      <c r="D637" s="5"/>
      <c r="E637" s="5"/>
      <c r="F637" s="5"/>
      <c r="G637" s="5"/>
      <c r="H637" s="5"/>
      <c r="I637" s="1"/>
      <c r="J637" s="1"/>
      <c r="K637" s="1"/>
      <c r="L637" s="10">
        <v>1693</v>
      </c>
      <c r="M637" s="10" t="s">
        <v>1535</v>
      </c>
      <c r="N637" s="10" t="s">
        <v>881</v>
      </c>
      <c r="O637" s="1"/>
      <c r="P637" s="1"/>
      <c r="Q637" s="1"/>
      <c r="R637" s="1"/>
    </row>
    <row r="638" spans="1:18" ht="16.5">
      <c r="A638" s="4"/>
      <c r="B638" s="4"/>
      <c r="C638" s="5"/>
      <c r="D638" s="5"/>
      <c r="E638" s="5"/>
      <c r="F638" s="5"/>
      <c r="G638" s="5"/>
      <c r="H638" s="5"/>
      <c r="I638" s="1"/>
      <c r="J638" s="1"/>
      <c r="K638" s="1"/>
      <c r="L638" s="10">
        <v>3876</v>
      </c>
      <c r="M638" s="10" t="s">
        <v>1536</v>
      </c>
      <c r="N638" s="10" t="s">
        <v>83</v>
      </c>
      <c r="O638" s="1"/>
      <c r="P638" s="1"/>
      <c r="Q638" s="1"/>
      <c r="R638" s="1"/>
    </row>
    <row r="639" spans="1:18" ht="16.5">
      <c r="A639" s="4"/>
      <c r="B639" s="4"/>
      <c r="C639" s="5"/>
      <c r="D639" s="5"/>
      <c r="E639" s="5"/>
      <c r="F639" s="5"/>
      <c r="G639" s="5"/>
      <c r="H639" s="5"/>
      <c r="I639" s="1"/>
      <c r="J639" s="1"/>
      <c r="K639" s="1"/>
      <c r="L639" s="10">
        <v>8027</v>
      </c>
      <c r="M639" s="10" t="s">
        <v>1537</v>
      </c>
      <c r="N639" s="10" t="s">
        <v>83</v>
      </c>
      <c r="O639" s="1"/>
      <c r="P639" s="1"/>
      <c r="Q639" s="1"/>
      <c r="R639" s="1"/>
    </row>
    <row r="640" spans="1:18" ht="16.5">
      <c r="A640" s="4"/>
      <c r="B640" s="4"/>
      <c r="C640" s="5"/>
      <c r="D640" s="5"/>
      <c r="E640" s="5"/>
      <c r="F640" s="5"/>
      <c r="G640" s="5"/>
      <c r="H640" s="5"/>
      <c r="I640" s="1"/>
      <c r="J640" s="1"/>
      <c r="K640" s="1"/>
      <c r="L640" s="10">
        <v>8032</v>
      </c>
      <c r="M640" s="10" t="s">
        <v>1538</v>
      </c>
      <c r="N640" s="10" t="s">
        <v>881</v>
      </c>
      <c r="O640" s="1"/>
      <c r="P640" s="1"/>
      <c r="Q640" s="1"/>
      <c r="R640" s="1"/>
    </row>
    <row r="641" spans="1:18" ht="16.5">
      <c r="A641" s="4"/>
      <c r="B641" s="4"/>
      <c r="C641" s="5"/>
      <c r="D641" s="5"/>
      <c r="E641" s="5"/>
      <c r="F641" s="5"/>
      <c r="G641" s="5"/>
      <c r="H641" s="5"/>
      <c r="I641" s="1"/>
      <c r="J641" s="1"/>
      <c r="K641" s="1"/>
      <c r="L641" s="10">
        <v>8601</v>
      </c>
      <c r="M641" s="10" t="s">
        <v>1539</v>
      </c>
      <c r="N641" s="10" t="s">
        <v>888</v>
      </c>
      <c r="O641" s="1"/>
      <c r="P641" s="1"/>
      <c r="Q641" s="1"/>
      <c r="R641" s="1"/>
    </row>
    <row r="642" spans="1:18" ht="16.5">
      <c r="A642" s="4"/>
      <c r="B642" s="4"/>
      <c r="C642" s="5"/>
      <c r="D642" s="5"/>
      <c r="E642" s="5"/>
      <c r="F642" s="5"/>
      <c r="G642" s="5"/>
      <c r="H642" s="5"/>
      <c r="I642" s="1"/>
      <c r="J642" s="1"/>
      <c r="K642" s="1"/>
      <c r="L642" s="10">
        <v>6328</v>
      </c>
      <c r="M642" s="10" t="s">
        <v>1540</v>
      </c>
      <c r="N642" s="10" t="s">
        <v>881</v>
      </c>
      <c r="O642" s="1"/>
      <c r="P642" s="1"/>
      <c r="Q642" s="1"/>
      <c r="R642" s="1"/>
    </row>
    <row r="643" spans="1:18" ht="16.5">
      <c r="A643" s="4"/>
      <c r="B643" s="4"/>
      <c r="C643" s="5"/>
      <c r="D643" s="5"/>
      <c r="E643" s="5"/>
      <c r="F643" s="5"/>
      <c r="G643" s="5"/>
      <c r="H643" s="5"/>
      <c r="I643" s="1"/>
      <c r="J643" s="1"/>
      <c r="K643" s="1"/>
      <c r="L643" s="10">
        <v>6329</v>
      </c>
      <c r="M643" s="10" t="s">
        <v>1541</v>
      </c>
      <c r="N643" s="10" t="s">
        <v>881</v>
      </c>
      <c r="O643" s="1"/>
      <c r="P643" s="1"/>
      <c r="Q643" s="1"/>
      <c r="R643" s="1"/>
    </row>
    <row r="644" spans="1:18" ht="16.5">
      <c r="A644" s="4"/>
      <c r="B644" s="4"/>
      <c r="C644" s="5"/>
      <c r="D644" s="5"/>
      <c r="E644" s="5"/>
      <c r="F644" s="5"/>
      <c r="G644" s="5"/>
      <c r="H644" s="5"/>
      <c r="I644" s="1"/>
      <c r="J644" s="1"/>
      <c r="K644" s="1"/>
      <c r="L644" s="10">
        <v>1517</v>
      </c>
      <c r="M644" s="10" t="s">
        <v>1542</v>
      </c>
      <c r="N644" s="10" t="s">
        <v>881</v>
      </c>
      <c r="O644" s="1"/>
      <c r="P644" s="1"/>
      <c r="Q644" s="1"/>
      <c r="R644" s="1"/>
    </row>
    <row r="645" spans="1:18" ht="16.5">
      <c r="A645" s="4"/>
      <c r="B645" s="4"/>
      <c r="C645" s="5"/>
      <c r="D645" s="5"/>
      <c r="E645" s="5"/>
      <c r="F645" s="5"/>
      <c r="G645" s="5"/>
      <c r="H645" s="5"/>
      <c r="I645" s="1"/>
      <c r="J645" s="1"/>
      <c r="K645" s="1"/>
      <c r="L645" s="10">
        <v>1511</v>
      </c>
      <c r="M645" s="10" t="s">
        <v>1543</v>
      </c>
      <c r="N645" s="10" t="s">
        <v>881</v>
      </c>
      <c r="O645" s="1"/>
      <c r="P645" s="1"/>
      <c r="Q645" s="1"/>
      <c r="R645" s="1"/>
    </row>
    <row r="646" spans="1:18" ht="16.5">
      <c r="A646" s="4"/>
      <c r="B646" s="4"/>
      <c r="C646" s="5"/>
      <c r="D646" s="5"/>
      <c r="E646" s="5"/>
      <c r="F646" s="5"/>
      <c r="G646" s="5"/>
      <c r="H646" s="5"/>
      <c r="I646" s="1"/>
      <c r="J646" s="1"/>
      <c r="K646" s="1"/>
      <c r="L646" s="10">
        <v>1512</v>
      </c>
      <c r="M646" s="10" t="s">
        <v>1544</v>
      </c>
      <c r="N646" s="10" t="s">
        <v>881</v>
      </c>
      <c r="O646" s="1"/>
      <c r="P646" s="1"/>
      <c r="Q646" s="1"/>
      <c r="R646" s="1"/>
    </row>
    <row r="647" spans="1:18" ht="16.5">
      <c r="A647" s="4"/>
      <c r="B647" s="4"/>
      <c r="C647" s="5"/>
      <c r="D647" s="5"/>
      <c r="E647" s="5"/>
      <c r="F647" s="5"/>
      <c r="G647" s="5"/>
      <c r="H647" s="5"/>
      <c r="I647" s="1"/>
      <c r="J647" s="1"/>
      <c r="K647" s="1"/>
      <c r="L647" s="10">
        <v>1513</v>
      </c>
      <c r="M647" s="10" t="s">
        <v>1545</v>
      </c>
      <c r="N647" s="10" t="s">
        <v>881</v>
      </c>
      <c r="O647" s="1"/>
      <c r="P647" s="1"/>
      <c r="Q647" s="1"/>
      <c r="R647" s="1"/>
    </row>
    <row r="648" spans="1:18" ht="16.5">
      <c r="A648" s="4"/>
      <c r="B648" s="4"/>
      <c r="C648" s="5"/>
      <c r="D648" s="5"/>
      <c r="E648" s="5"/>
      <c r="F648" s="5"/>
      <c r="G648" s="5"/>
      <c r="H648" s="5"/>
      <c r="I648" s="1"/>
      <c r="J648" s="1"/>
      <c r="K648" s="1"/>
      <c r="L648" s="10">
        <v>1515</v>
      </c>
      <c r="M648" s="10" t="s">
        <v>1546</v>
      </c>
      <c r="N648" s="10" t="s">
        <v>881</v>
      </c>
      <c r="O648" s="1"/>
      <c r="P648" s="1"/>
      <c r="Q648" s="1"/>
      <c r="R648" s="1"/>
    </row>
    <row r="649" spans="1:18" ht="16.5">
      <c r="A649" s="4"/>
      <c r="B649" s="4"/>
      <c r="C649" s="5"/>
      <c r="D649" s="5"/>
      <c r="E649" s="5"/>
      <c r="F649" s="5"/>
      <c r="G649" s="5"/>
      <c r="H649" s="5"/>
      <c r="I649" s="1"/>
      <c r="J649" s="1"/>
      <c r="K649" s="1"/>
      <c r="L649" s="10">
        <v>3621</v>
      </c>
      <c r="M649" s="10" t="s">
        <v>1547</v>
      </c>
      <c r="N649" s="10" t="s">
        <v>884</v>
      </c>
      <c r="O649" s="1"/>
      <c r="P649" s="1"/>
      <c r="Q649" s="1"/>
      <c r="R649" s="1"/>
    </row>
    <row r="650" spans="1:18" ht="16.5">
      <c r="A650" s="4"/>
      <c r="B650" s="4"/>
      <c r="C650" s="5"/>
      <c r="D650" s="5"/>
      <c r="E650" s="5"/>
      <c r="F650" s="5"/>
      <c r="G650" s="5"/>
      <c r="H650" s="5"/>
      <c r="I650" s="1"/>
      <c r="J650" s="1"/>
      <c r="K650" s="1"/>
      <c r="L650" s="10">
        <v>3615</v>
      </c>
      <c r="M650" s="10" t="s">
        <v>1548</v>
      </c>
      <c r="N650" s="10" t="s">
        <v>882</v>
      </c>
      <c r="O650" s="1"/>
      <c r="P650" s="1"/>
      <c r="Q650" s="1"/>
      <c r="R650" s="1"/>
    </row>
    <row r="651" spans="1:18" ht="16.5">
      <c r="A651" s="4"/>
      <c r="B651" s="4"/>
      <c r="C651" s="5"/>
      <c r="D651" s="5"/>
      <c r="E651" s="5"/>
      <c r="F651" s="5"/>
      <c r="G651" s="5"/>
      <c r="H651" s="5"/>
      <c r="I651" s="1"/>
      <c r="J651" s="1"/>
      <c r="K651" s="1"/>
      <c r="L651" s="10">
        <v>3625</v>
      </c>
      <c r="M651" s="10" t="s">
        <v>1549</v>
      </c>
      <c r="N651" s="10" t="s">
        <v>883</v>
      </c>
      <c r="O651" s="1"/>
      <c r="P651" s="1"/>
      <c r="Q651" s="1"/>
      <c r="R651" s="1"/>
    </row>
    <row r="652" spans="1:18" ht="16.5">
      <c r="A652" s="4"/>
      <c r="B652" s="4"/>
      <c r="C652" s="5"/>
      <c r="D652" s="5"/>
      <c r="E652" s="5"/>
      <c r="F652" s="5"/>
      <c r="G652" s="5"/>
      <c r="H652" s="5"/>
      <c r="I652" s="1"/>
      <c r="J652" s="1"/>
      <c r="K652" s="1"/>
      <c r="L652" s="10">
        <v>3622</v>
      </c>
      <c r="M652" s="10" t="s">
        <v>1550</v>
      </c>
      <c r="N652" s="10" t="s">
        <v>884</v>
      </c>
      <c r="O652" s="1"/>
      <c r="P652" s="1"/>
      <c r="Q652" s="1"/>
      <c r="R652" s="1"/>
    </row>
    <row r="653" spans="1:18" ht="16.5">
      <c r="A653" s="4"/>
      <c r="B653" s="4"/>
      <c r="C653" s="5"/>
      <c r="D653" s="5"/>
      <c r="E653" s="5"/>
      <c r="F653" s="5"/>
      <c r="G653" s="5"/>
      <c r="H653" s="5"/>
      <c r="I653" s="1"/>
      <c r="J653" s="1"/>
      <c r="K653" s="1"/>
      <c r="L653" s="10">
        <v>3672</v>
      </c>
      <c r="M653" s="10" t="s">
        <v>1551</v>
      </c>
      <c r="N653" s="10" t="s">
        <v>884</v>
      </c>
      <c r="O653" s="1"/>
      <c r="P653" s="1"/>
      <c r="Q653" s="1"/>
      <c r="R653" s="1"/>
    </row>
    <row r="654" spans="1:18" ht="16.5">
      <c r="A654" s="4"/>
      <c r="B654" s="4"/>
      <c r="C654" s="5"/>
      <c r="D654" s="5"/>
      <c r="E654" s="5"/>
      <c r="F654" s="5"/>
      <c r="G654" s="5"/>
      <c r="H654" s="5"/>
      <c r="I654" s="1"/>
      <c r="J654" s="1"/>
      <c r="K654" s="1"/>
      <c r="L654" s="10">
        <v>3624</v>
      </c>
      <c r="M654" s="10" t="s">
        <v>1552</v>
      </c>
      <c r="N654" s="10" t="s">
        <v>883</v>
      </c>
      <c r="O654" s="1"/>
      <c r="P654" s="1"/>
      <c r="Q654" s="1"/>
      <c r="R654" s="1"/>
    </row>
    <row r="655" spans="1:18" ht="16.5">
      <c r="A655" s="4"/>
      <c r="B655" s="4"/>
      <c r="C655" s="5"/>
      <c r="D655" s="5"/>
      <c r="E655" s="5"/>
      <c r="F655" s="5"/>
      <c r="G655" s="5"/>
      <c r="H655" s="5"/>
      <c r="I655" s="1"/>
      <c r="J655" s="1"/>
      <c r="K655" s="1"/>
      <c r="L655" s="10">
        <v>3674</v>
      </c>
      <c r="M655" s="10" t="s">
        <v>1553</v>
      </c>
      <c r="N655" s="10" t="s">
        <v>883</v>
      </c>
      <c r="O655" s="1"/>
      <c r="P655" s="1"/>
      <c r="Q655" s="1"/>
      <c r="R655" s="1"/>
    </row>
    <row r="656" spans="1:18" ht="16.5">
      <c r="A656" s="4"/>
      <c r="B656" s="4"/>
      <c r="C656" s="5"/>
      <c r="D656" s="5"/>
      <c r="E656" s="5"/>
      <c r="F656" s="5"/>
      <c r="G656" s="5"/>
      <c r="H656" s="5"/>
      <c r="I656" s="1"/>
      <c r="J656" s="1"/>
      <c r="K656" s="1"/>
      <c r="L656" s="10">
        <v>3617</v>
      </c>
      <c r="M656" s="10" t="s">
        <v>1554</v>
      </c>
      <c r="N656" s="10" t="s">
        <v>883</v>
      </c>
      <c r="O656" s="1"/>
      <c r="P656" s="1"/>
      <c r="Q656" s="1"/>
      <c r="R656" s="1"/>
    </row>
    <row r="657" spans="1:18" ht="16.5">
      <c r="A657" s="4"/>
      <c r="B657" s="4"/>
      <c r="C657" s="5"/>
      <c r="D657" s="5"/>
      <c r="E657" s="5"/>
      <c r="F657" s="5"/>
      <c r="G657" s="5"/>
      <c r="H657" s="5"/>
      <c r="I657" s="1"/>
      <c r="J657" s="1"/>
      <c r="K657" s="1"/>
      <c r="L657" s="10">
        <v>3619</v>
      </c>
      <c r="M657" s="10" t="s">
        <v>1555</v>
      </c>
      <c r="N657" s="10" t="s">
        <v>883</v>
      </c>
      <c r="O657" s="1"/>
      <c r="P657" s="1"/>
      <c r="Q657" s="1"/>
      <c r="R657" s="1"/>
    </row>
    <row r="658" spans="1:18" ht="16.5">
      <c r="A658" s="4"/>
      <c r="B658" s="4"/>
      <c r="C658" s="5"/>
      <c r="D658" s="5"/>
      <c r="E658" s="5"/>
      <c r="F658" s="5"/>
      <c r="G658" s="5"/>
      <c r="H658" s="5"/>
      <c r="I658" s="1"/>
      <c r="J658" s="1"/>
      <c r="K658" s="1"/>
      <c r="L658" s="10">
        <v>3612</v>
      </c>
      <c r="M658" s="10" t="s">
        <v>1556</v>
      </c>
      <c r="N658" s="10" t="s">
        <v>884</v>
      </c>
      <c r="O658" s="1"/>
      <c r="P658" s="1"/>
      <c r="Q658" s="1"/>
      <c r="R658" s="1"/>
    </row>
    <row r="659" spans="1:18" ht="16.5">
      <c r="A659" s="4"/>
      <c r="B659" s="4"/>
      <c r="C659" s="5"/>
      <c r="D659" s="5"/>
      <c r="E659" s="5"/>
      <c r="F659" s="5"/>
      <c r="G659" s="5"/>
      <c r="H659" s="5"/>
      <c r="I659" s="1"/>
      <c r="J659" s="1"/>
      <c r="K659" s="1"/>
      <c r="L659" s="10">
        <v>3652</v>
      </c>
      <c r="M659" s="10" t="s">
        <v>1557</v>
      </c>
      <c r="N659" s="10" t="s">
        <v>884</v>
      </c>
      <c r="O659" s="1"/>
      <c r="P659" s="1"/>
      <c r="Q659" s="1"/>
      <c r="R659" s="1"/>
    </row>
    <row r="660" spans="1:18" ht="16.5">
      <c r="A660" s="4"/>
      <c r="B660" s="4"/>
      <c r="C660" s="5"/>
      <c r="D660" s="5"/>
      <c r="E660" s="5"/>
      <c r="F660" s="5"/>
      <c r="G660" s="5"/>
      <c r="H660" s="5"/>
      <c r="I660" s="1"/>
      <c r="J660" s="1"/>
      <c r="K660" s="1"/>
      <c r="L660" s="10">
        <v>3653</v>
      </c>
      <c r="M660" s="10" t="s">
        <v>1558</v>
      </c>
      <c r="N660" s="10" t="s">
        <v>884</v>
      </c>
      <c r="O660" s="1"/>
      <c r="P660" s="1"/>
      <c r="Q660" s="1"/>
      <c r="R660" s="1"/>
    </row>
    <row r="661" spans="1:18" ht="16.5">
      <c r="A661" s="4"/>
      <c r="B661" s="4"/>
      <c r="C661" s="5"/>
      <c r="D661" s="5"/>
      <c r="E661" s="5"/>
      <c r="F661" s="5"/>
      <c r="G661" s="5"/>
      <c r="H661" s="5"/>
      <c r="I661" s="1"/>
      <c r="J661" s="1"/>
      <c r="K661" s="1"/>
      <c r="L661" s="10">
        <v>3611</v>
      </c>
      <c r="M661" s="10" t="s">
        <v>1559</v>
      </c>
      <c r="N661" s="10" t="s">
        <v>884</v>
      </c>
      <c r="O661" s="1"/>
      <c r="P661" s="1"/>
      <c r="Q661" s="1"/>
      <c r="R661" s="1"/>
    </row>
    <row r="662" spans="1:18" ht="16.5">
      <c r="A662" s="4"/>
      <c r="B662" s="4"/>
      <c r="C662" s="5"/>
      <c r="D662" s="5"/>
      <c r="E662" s="5"/>
      <c r="F662" s="5"/>
      <c r="G662" s="5"/>
      <c r="H662" s="5"/>
      <c r="I662" s="1"/>
      <c r="J662" s="1"/>
      <c r="K662" s="1"/>
      <c r="L662" s="10">
        <v>3656</v>
      </c>
      <c r="M662" s="10" t="s">
        <v>1560</v>
      </c>
      <c r="N662" s="10" t="s">
        <v>883</v>
      </c>
      <c r="O662" s="1"/>
      <c r="P662" s="1"/>
      <c r="Q662" s="1"/>
      <c r="R662" s="1"/>
    </row>
    <row r="663" spans="1:18" ht="16.5">
      <c r="A663" s="4"/>
      <c r="B663" s="4"/>
      <c r="C663" s="5"/>
      <c r="D663" s="5"/>
      <c r="E663" s="5"/>
      <c r="F663" s="5"/>
      <c r="G663" s="5"/>
      <c r="H663" s="5"/>
      <c r="I663" s="1"/>
      <c r="J663" s="1"/>
      <c r="K663" s="1"/>
      <c r="L663" s="10">
        <v>3657</v>
      </c>
      <c r="M663" s="10" t="s">
        <v>1561</v>
      </c>
      <c r="N663" s="10" t="s">
        <v>883</v>
      </c>
      <c r="O663" s="1"/>
      <c r="P663" s="1"/>
      <c r="Q663" s="1"/>
      <c r="R663" s="1"/>
    </row>
    <row r="664" spans="1:18" ht="16.5">
      <c r="A664" s="4"/>
      <c r="B664" s="4"/>
      <c r="C664" s="5"/>
      <c r="D664" s="5"/>
      <c r="E664" s="5"/>
      <c r="F664" s="5"/>
      <c r="G664" s="5"/>
      <c r="H664" s="5"/>
      <c r="I664" s="1"/>
      <c r="J664" s="1"/>
      <c r="K664" s="1"/>
      <c r="L664" s="10">
        <v>3623</v>
      </c>
      <c r="M664" s="10" t="s">
        <v>1562</v>
      </c>
      <c r="N664" s="10" t="s">
        <v>884</v>
      </c>
      <c r="O664" s="1"/>
      <c r="P664" s="1"/>
      <c r="Q664" s="1"/>
      <c r="R664" s="1"/>
    </row>
    <row r="665" spans="1:18" ht="16.5">
      <c r="A665" s="4"/>
      <c r="B665" s="4"/>
      <c r="C665" s="5"/>
      <c r="D665" s="5"/>
      <c r="E665" s="5"/>
      <c r="F665" s="5"/>
      <c r="G665" s="5"/>
      <c r="H665" s="5"/>
      <c r="I665" s="1"/>
      <c r="J665" s="1"/>
      <c r="K665" s="1"/>
      <c r="L665" s="10">
        <v>3673</v>
      </c>
      <c r="M665" s="10" t="s">
        <v>1563</v>
      </c>
      <c r="N665" s="10" t="s">
        <v>884</v>
      </c>
      <c r="O665" s="1"/>
      <c r="P665" s="1"/>
      <c r="Q665" s="1"/>
      <c r="R665" s="1"/>
    </row>
    <row r="666" spans="1:18" ht="16.5">
      <c r="A666" s="4"/>
      <c r="B666" s="4"/>
      <c r="C666" s="5"/>
      <c r="D666" s="5"/>
      <c r="E666" s="5"/>
      <c r="F666" s="5"/>
      <c r="G666" s="5"/>
      <c r="H666" s="5"/>
      <c r="I666" s="1"/>
      <c r="J666" s="1"/>
      <c r="K666" s="1"/>
      <c r="L666" s="10">
        <v>3633</v>
      </c>
      <c r="M666" s="10" t="s">
        <v>1564</v>
      </c>
      <c r="N666" s="10" t="s">
        <v>883</v>
      </c>
      <c r="O666" s="1"/>
      <c r="P666" s="1"/>
      <c r="Q666" s="1"/>
      <c r="R666" s="1"/>
    </row>
    <row r="667" spans="1:18" ht="16.5">
      <c r="A667" s="4"/>
      <c r="B667" s="4"/>
      <c r="C667" s="5"/>
      <c r="D667" s="5"/>
      <c r="E667" s="5"/>
      <c r="F667" s="5"/>
      <c r="G667" s="5"/>
      <c r="H667" s="5"/>
      <c r="I667" s="1"/>
      <c r="J667" s="1"/>
      <c r="K667" s="1"/>
      <c r="L667" s="10">
        <v>3645</v>
      </c>
      <c r="M667" s="10" t="s">
        <v>1565</v>
      </c>
      <c r="N667" s="10" t="s">
        <v>883</v>
      </c>
      <c r="O667" s="1"/>
      <c r="P667" s="1"/>
      <c r="Q667" s="1"/>
      <c r="R667" s="1"/>
    </row>
    <row r="668" spans="1:18" ht="16.5">
      <c r="A668" s="4"/>
      <c r="B668" s="4"/>
      <c r="C668" s="5"/>
      <c r="D668" s="5"/>
      <c r="E668" s="5"/>
      <c r="F668" s="5"/>
      <c r="G668" s="5"/>
      <c r="H668" s="5"/>
      <c r="I668" s="1"/>
      <c r="J668" s="1"/>
      <c r="K668" s="1"/>
      <c r="L668" s="10">
        <v>3632</v>
      </c>
      <c r="M668" s="10" t="s">
        <v>1566</v>
      </c>
      <c r="N668" s="10" t="s">
        <v>884</v>
      </c>
      <c r="O668" s="1"/>
      <c r="P668" s="1"/>
      <c r="Q668" s="1"/>
      <c r="R668" s="1"/>
    </row>
    <row r="669" spans="1:18" ht="16.5">
      <c r="A669" s="4"/>
      <c r="B669" s="4"/>
      <c r="C669" s="5"/>
      <c r="D669" s="5"/>
      <c r="E669" s="5"/>
      <c r="F669" s="5"/>
      <c r="G669" s="5"/>
      <c r="H669" s="5"/>
      <c r="I669" s="1"/>
      <c r="J669" s="1"/>
      <c r="K669" s="1"/>
      <c r="L669" s="10">
        <v>3638</v>
      </c>
      <c r="M669" s="10" t="s">
        <v>1567</v>
      </c>
      <c r="N669" s="10" t="s">
        <v>884</v>
      </c>
      <c r="O669" s="1"/>
      <c r="P669" s="1"/>
      <c r="Q669" s="1"/>
      <c r="R669" s="1"/>
    </row>
    <row r="670" spans="1:18" ht="16.5">
      <c r="A670" s="4"/>
      <c r="B670" s="4"/>
      <c r="C670" s="5"/>
      <c r="D670" s="5"/>
      <c r="E670" s="5"/>
      <c r="F670" s="5"/>
      <c r="G670" s="5"/>
      <c r="H670" s="5"/>
      <c r="I670" s="1"/>
      <c r="J670" s="1"/>
      <c r="K670" s="1"/>
      <c r="L670" s="10">
        <v>3639</v>
      </c>
      <c r="M670" s="10" t="s">
        <v>1568</v>
      </c>
      <c r="N670" s="10" t="s">
        <v>884</v>
      </c>
      <c r="O670" s="1"/>
      <c r="P670" s="1"/>
      <c r="Q670" s="1"/>
      <c r="R670" s="1"/>
    </row>
    <row r="671" spans="1:18" ht="16.5">
      <c r="A671" s="4"/>
      <c r="B671" s="4"/>
      <c r="C671" s="5"/>
      <c r="D671" s="5"/>
      <c r="E671" s="5"/>
      <c r="F671" s="5"/>
      <c r="G671" s="5"/>
      <c r="H671" s="5"/>
      <c r="I671" s="1"/>
      <c r="J671" s="1"/>
      <c r="K671" s="1"/>
      <c r="L671" s="10">
        <v>3631</v>
      </c>
      <c r="M671" s="10" t="s">
        <v>1569</v>
      </c>
      <c r="N671" s="10" t="s">
        <v>884</v>
      </c>
      <c r="O671" s="1"/>
      <c r="P671" s="1"/>
      <c r="Q671" s="1"/>
      <c r="R671" s="1"/>
    </row>
    <row r="672" spans="1:18" ht="16.5">
      <c r="A672" s="4"/>
      <c r="B672" s="4"/>
      <c r="C672" s="5"/>
      <c r="D672" s="5"/>
      <c r="E672" s="5"/>
      <c r="F672" s="5"/>
      <c r="G672" s="5"/>
      <c r="H672" s="5"/>
      <c r="I672" s="1"/>
      <c r="J672" s="1"/>
      <c r="K672" s="1"/>
      <c r="L672" s="10">
        <v>3637</v>
      </c>
      <c r="M672" s="10" t="s">
        <v>1570</v>
      </c>
      <c r="N672" s="10" t="s">
        <v>884</v>
      </c>
      <c r="O672" s="1"/>
      <c r="P672" s="1"/>
      <c r="Q672" s="1"/>
      <c r="R672" s="1"/>
    </row>
    <row r="673" spans="1:18" ht="16.5">
      <c r="A673" s="4"/>
      <c r="B673" s="4"/>
      <c r="C673" s="5"/>
      <c r="D673" s="5"/>
      <c r="E673" s="5"/>
      <c r="F673" s="5"/>
      <c r="G673" s="5"/>
      <c r="H673" s="5"/>
      <c r="I673" s="1"/>
      <c r="J673" s="1"/>
      <c r="K673" s="1"/>
      <c r="L673" s="10">
        <v>3646</v>
      </c>
      <c r="M673" s="10" t="s">
        <v>1571</v>
      </c>
      <c r="N673" s="10" t="s">
        <v>883</v>
      </c>
      <c r="O673" s="1"/>
      <c r="P673" s="1"/>
      <c r="Q673" s="1"/>
      <c r="R673" s="1"/>
    </row>
    <row r="674" spans="1:18" ht="16.5">
      <c r="A674" s="4"/>
      <c r="B674" s="4"/>
      <c r="C674" s="5"/>
      <c r="D674" s="5"/>
      <c r="E674" s="5"/>
      <c r="F674" s="5"/>
      <c r="G674" s="5"/>
      <c r="H674" s="5"/>
      <c r="I674" s="1"/>
      <c r="J674" s="1"/>
      <c r="K674" s="1"/>
      <c r="L674" s="10">
        <v>3647</v>
      </c>
      <c r="M674" s="10" t="s">
        <v>1572</v>
      </c>
      <c r="N674" s="10" t="s">
        <v>883</v>
      </c>
      <c r="O674" s="1"/>
      <c r="P674" s="1"/>
      <c r="Q674" s="1"/>
      <c r="R674" s="1"/>
    </row>
    <row r="675" spans="1:18" ht="16.5">
      <c r="A675" s="4"/>
      <c r="B675" s="4"/>
      <c r="C675" s="5"/>
      <c r="D675" s="5"/>
      <c r="E675" s="5"/>
      <c r="F675" s="5"/>
      <c r="G675" s="5"/>
      <c r="H675" s="5"/>
      <c r="I675" s="1"/>
      <c r="J675" s="1"/>
      <c r="K675" s="1"/>
      <c r="L675" s="10">
        <v>3648</v>
      </c>
      <c r="M675" s="10" t="s">
        <v>1573</v>
      </c>
      <c r="N675" s="10" t="s">
        <v>882</v>
      </c>
      <c r="O675" s="1"/>
      <c r="P675" s="1"/>
      <c r="Q675" s="1"/>
      <c r="R675" s="1"/>
    </row>
    <row r="676" spans="1:18" ht="16.5">
      <c r="A676" s="4"/>
      <c r="B676" s="4"/>
      <c r="C676" s="5"/>
      <c r="D676" s="5"/>
      <c r="E676" s="5"/>
      <c r="F676" s="5"/>
      <c r="G676" s="5"/>
      <c r="H676" s="5"/>
      <c r="I676" s="1"/>
      <c r="J676" s="1"/>
      <c r="K676" s="1"/>
      <c r="L676" s="10">
        <v>8067</v>
      </c>
      <c r="M676" s="10" t="s">
        <v>1574</v>
      </c>
      <c r="N676" s="10" t="s">
        <v>881</v>
      </c>
      <c r="O676" s="1"/>
      <c r="P676" s="1"/>
      <c r="Q676" s="1"/>
      <c r="R676" s="1"/>
    </row>
    <row r="677" spans="1:18" ht="16.5">
      <c r="A677" s="4"/>
      <c r="B677" s="4"/>
      <c r="C677" s="5"/>
      <c r="D677" s="5"/>
      <c r="E677" s="5"/>
      <c r="F677" s="5"/>
      <c r="G677" s="5"/>
      <c r="H677" s="5"/>
      <c r="I677" s="1"/>
      <c r="J677" s="1"/>
      <c r="K677" s="1"/>
      <c r="L677" s="10">
        <v>8063</v>
      </c>
      <c r="M677" s="10" t="s">
        <v>1575</v>
      </c>
      <c r="N677" s="10" t="s">
        <v>881</v>
      </c>
      <c r="O677" s="1"/>
      <c r="P677" s="1"/>
      <c r="Q677" s="1"/>
      <c r="R677" s="1"/>
    </row>
    <row r="678" spans="1:18" ht="16.5">
      <c r="A678" s="4"/>
      <c r="B678" s="4"/>
      <c r="C678" s="5"/>
      <c r="D678" s="5"/>
      <c r="E678" s="5"/>
      <c r="F678" s="5"/>
      <c r="G678" s="5"/>
      <c r="H678" s="5"/>
      <c r="I678" s="1"/>
      <c r="J678" s="1"/>
      <c r="K678" s="1"/>
      <c r="L678" s="10">
        <v>8064</v>
      </c>
      <c r="M678" s="10" t="s">
        <v>1576</v>
      </c>
      <c r="N678" s="10" t="s">
        <v>881</v>
      </c>
      <c r="O678" s="1"/>
      <c r="P678" s="1"/>
      <c r="Q678" s="1"/>
      <c r="R678" s="1"/>
    </row>
    <row r="679" spans="1:18" ht="16.5">
      <c r="A679" s="4"/>
      <c r="B679" s="4"/>
      <c r="C679" s="5"/>
      <c r="D679" s="5"/>
      <c r="E679" s="5"/>
      <c r="F679" s="5"/>
      <c r="G679" s="5"/>
      <c r="H679" s="5"/>
      <c r="I679" s="1"/>
      <c r="J679" s="1"/>
      <c r="K679" s="1"/>
      <c r="L679" s="10">
        <v>8065</v>
      </c>
      <c r="M679" s="10" t="s">
        <v>1577</v>
      </c>
      <c r="N679" s="10" t="s">
        <v>881</v>
      </c>
      <c r="O679" s="1"/>
      <c r="P679" s="1"/>
      <c r="Q679" s="1"/>
      <c r="R679" s="1"/>
    </row>
    <row r="680" spans="1:18" ht="16.5">
      <c r="A680" s="4"/>
      <c r="B680" s="4"/>
      <c r="C680" s="5"/>
      <c r="D680" s="5"/>
      <c r="E680" s="5"/>
      <c r="F680" s="5"/>
      <c r="G680" s="5"/>
      <c r="H680" s="5"/>
      <c r="I680" s="1"/>
      <c r="J680" s="1"/>
      <c r="K680" s="1"/>
      <c r="L680" s="10">
        <v>8066</v>
      </c>
      <c r="M680" s="10" t="s">
        <v>1578</v>
      </c>
      <c r="N680" s="10" t="s">
        <v>881</v>
      </c>
      <c r="O680" s="1"/>
      <c r="P680" s="1"/>
      <c r="Q680" s="1"/>
      <c r="R680" s="1"/>
    </row>
    <row r="681" spans="1:18" ht="16.5">
      <c r="A681" s="4"/>
      <c r="B681" s="4"/>
      <c r="C681" s="5"/>
      <c r="D681" s="5"/>
      <c r="E681" s="5"/>
      <c r="F681" s="5"/>
      <c r="G681" s="5"/>
      <c r="H681" s="5"/>
      <c r="I681" s="1"/>
      <c r="J681" s="1"/>
      <c r="K681" s="1"/>
      <c r="L681" s="10">
        <v>6357</v>
      </c>
      <c r="M681" s="10" t="s">
        <v>1579</v>
      </c>
      <c r="N681" s="10" t="s">
        <v>881</v>
      </c>
      <c r="O681" s="1"/>
      <c r="P681" s="1"/>
      <c r="Q681" s="1"/>
      <c r="R681" s="1"/>
    </row>
    <row r="682" spans="1:18" ht="16.5">
      <c r="A682" s="4"/>
      <c r="B682" s="4"/>
      <c r="C682" s="5"/>
      <c r="D682" s="5"/>
      <c r="E682" s="5"/>
      <c r="F682" s="5"/>
      <c r="G682" s="5"/>
      <c r="H682" s="5"/>
      <c r="I682" s="1"/>
      <c r="J682" s="1"/>
      <c r="K682" s="1"/>
      <c r="L682" s="10">
        <v>6171</v>
      </c>
      <c r="M682" s="10" t="s">
        <v>1580</v>
      </c>
      <c r="N682" s="10" t="s">
        <v>881</v>
      </c>
      <c r="O682" s="1"/>
      <c r="P682" s="1"/>
      <c r="Q682" s="1"/>
      <c r="R682" s="1"/>
    </row>
    <row r="683" spans="1:18" ht="16.5">
      <c r="A683" s="4"/>
      <c r="B683" s="4"/>
      <c r="C683" s="5"/>
      <c r="D683" s="5"/>
      <c r="E683" s="5"/>
      <c r="F683" s="5"/>
      <c r="G683" s="5"/>
      <c r="H683" s="5"/>
      <c r="I683" s="1"/>
      <c r="J683" s="1"/>
      <c r="K683" s="1"/>
      <c r="L683" s="10">
        <v>6172</v>
      </c>
      <c r="M683" s="10" t="s">
        <v>1581</v>
      </c>
      <c r="N683" s="10" t="s">
        <v>881</v>
      </c>
      <c r="O683" s="1"/>
      <c r="P683" s="1"/>
      <c r="Q683" s="1"/>
      <c r="R683" s="1"/>
    </row>
    <row r="684" spans="1:18" ht="16.5">
      <c r="A684" s="4"/>
      <c r="B684" s="4"/>
      <c r="C684" s="5"/>
      <c r="D684" s="5"/>
      <c r="E684" s="5"/>
      <c r="F684" s="5"/>
      <c r="G684" s="5"/>
      <c r="H684" s="5"/>
      <c r="I684" s="1"/>
      <c r="J684" s="1"/>
      <c r="K684" s="1"/>
      <c r="L684" s="10">
        <v>6173</v>
      </c>
      <c r="M684" s="10" t="s">
        <v>1582</v>
      </c>
      <c r="N684" s="10" t="s">
        <v>881</v>
      </c>
      <c r="O684" s="1"/>
      <c r="P684" s="1"/>
      <c r="Q684" s="1"/>
      <c r="R684" s="1"/>
    </row>
    <row r="685" spans="1:18" ht="16.5">
      <c r="A685" s="4"/>
      <c r="B685" s="4"/>
      <c r="C685" s="5"/>
      <c r="D685" s="5"/>
      <c r="E685" s="5"/>
      <c r="F685" s="5"/>
      <c r="G685" s="5"/>
      <c r="H685" s="5"/>
      <c r="I685" s="1"/>
      <c r="J685" s="1"/>
      <c r="K685" s="1"/>
      <c r="L685" s="10">
        <v>6351</v>
      </c>
      <c r="M685" s="10" t="s">
        <v>1583</v>
      </c>
      <c r="N685" s="10" t="s">
        <v>881</v>
      </c>
      <c r="O685" s="1"/>
      <c r="P685" s="1"/>
      <c r="Q685" s="1"/>
      <c r="R685" s="1"/>
    </row>
    <row r="686" spans="1:18" ht="16.5">
      <c r="A686" s="4"/>
      <c r="B686" s="4"/>
      <c r="C686" s="5"/>
      <c r="D686" s="5"/>
      <c r="E686" s="5"/>
      <c r="F686" s="5"/>
      <c r="G686" s="5"/>
      <c r="H686" s="5"/>
      <c r="I686" s="1"/>
      <c r="J686" s="1"/>
      <c r="K686" s="1"/>
      <c r="L686" s="10">
        <v>6352</v>
      </c>
      <c r="M686" s="10" t="s">
        <v>1584</v>
      </c>
      <c r="N686" s="10" t="s">
        <v>881</v>
      </c>
      <c r="O686" s="1"/>
      <c r="P686" s="1"/>
      <c r="Q686" s="1"/>
      <c r="R686" s="1"/>
    </row>
    <row r="687" spans="1:18" ht="16.5">
      <c r="A687" s="4"/>
      <c r="B687" s="4"/>
      <c r="C687" s="5"/>
      <c r="D687" s="5"/>
      <c r="E687" s="5"/>
      <c r="F687" s="5"/>
      <c r="G687" s="5"/>
      <c r="H687" s="5"/>
      <c r="I687" s="1"/>
      <c r="J687" s="1"/>
      <c r="K687" s="1"/>
      <c r="L687" s="10">
        <v>6353</v>
      </c>
      <c r="M687" s="10" t="s">
        <v>1585</v>
      </c>
      <c r="N687" s="10" t="s">
        <v>881</v>
      </c>
      <c r="O687" s="1"/>
      <c r="P687" s="1"/>
      <c r="Q687" s="1"/>
      <c r="R687" s="1"/>
    </row>
    <row r="688" spans="1:18" ht="16.5">
      <c r="A688" s="4"/>
      <c r="B688" s="4"/>
      <c r="C688" s="5"/>
      <c r="D688" s="5"/>
      <c r="E688" s="5"/>
      <c r="F688" s="5"/>
      <c r="G688" s="5"/>
      <c r="H688" s="5"/>
      <c r="I688" s="1"/>
      <c r="J688" s="1"/>
      <c r="K688" s="1"/>
      <c r="L688" s="10">
        <v>6354</v>
      </c>
      <c r="M688" s="10" t="s">
        <v>1586</v>
      </c>
      <c r="N688" s="10" t="s">
        <v>881</v>
      </c>
      <c r="O688" s="1"/>
      <c r="P688" s="1"/>
      <c r="Q688" s="1"/>
      <c r="R688" s="1"/>
    </row>
    <row r="689" spans="1:18" ht="16.5">
      <c r="A689" s="4"/>
      <c r="B689" s="4"/>
      <c r="C689" s="5"/>
      <c r="D689" s="5"/>
      <c r="E689" s="5"/>
      <c r="F689" s="5"/>
      <c r="G689" s="5"/>
      <c r="H689" s="5"/>
      <c r="I689" s="1"/>
      <c r="J689" s="1"/>
      <c r="K689" s="1"/>
      <c r="L689" s="10">
        <v>6358</v>
      </c>
      <c r="M689" s="10" t="s">
        <v>1587</v>
      </c>
      <c r="N689" s="10" t="s">
        <v>83</v>
      </c>
      <c r="O689" s="1"/>
      <c r="P689" s="1"/>
      <c r="Q689" s="1"/>
      <c r="R689" s="1"/>
    </row>
    <row r="690" spans="1:18" ht="16.5">
      <c r="A690" s="4"/>
      <c r="B690" s="4"/>
      <c r="C690" s="5"/>
      <c r="D690" s="5"/>
      <c r="E690" s="5"/>
      <c r="F690" s="5"/>
      <c r="G690" s="5"/>
      <c r="H690" s="5"/>
      <c r="O690" s="1"/>
      <c r="P690" s="1"/>
      <c r="Q690" s="1"/>
      <c r="R690" s="1"/>
    </row>
  </sheetData>
  <autoFilter ref="A1:B480" xr:uid="{7AE25503-3FDF-4DA6-8549-04C6F8150707}"/>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b191620-0153-4acc-a89a-219ae713f494" xsi:nil="true"/>
    <lcf76f155ced4ddcb4097134ff3c332f xmlns="c233f561-1d26-4ec5-b88f-ad8276fabf4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6E887430D1BE44A3E6AA2CB21FA8FD" ma:contentTypeVersion="14" ma:contentTypeDescription="Create a new document." ma:contentTypeScope="" ma:versionID="3d22717641ea8a2ec84a64b211e3f093">
  <xsd:schema xmlns:xsd="http://www.w3.org/2001/XMLSchema" xmlns:xs="http://www.w3.org/2001/XMLSchema" xmlns:p="http://schemas.microsoft.com/office/2006/metadata/properties" xmlns:ns2="c233f561-1d26-4ec5-b88f-ad8276fabf46" xmlns:ns3="7a95811a-ba68-42e9-8e1b-1a95b25fb290" xmlns:ns4="8b191620-0153-4acc-a89a-219ae713f494" targetNamespace="http://schemas.microsoft.com/office/2006/metadata/properties" ma:root="true" ma:fieldsID="7185946febee302ada3a4d9c0eb0413e" ns2:_="" ns3:_="" ns4:_="">
    <xsd:import namespace="c233f561-1d26-4ec5-b88f-ad8276fabf46"/>
    <xsd:import namespace="7a95811a-ba68-42e9-8e1b-1a95b25fb290"/>
    <xsd:import namespace="8b191620-0153-4acc-a89a-219ae713f49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3f561-1d26-4ec5-b88f-ad8276fab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e5f2ac-bb83-4a84-bbbc-4691dad9ed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5811a-ba68-42e9-8e1b-1a95b25fb29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191620-0153-4acc-a89a-219ae713f4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b466907-3618-411a-a32c-a91feab5766e}" ma:internalName="TaxCatchAll" ma:showField="CatchAllData" ma:web="7a95811a-ba68-42e9-8e1b-1a95b25fb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973AAA-B9C1-4CF6-B643-3FCDB0F2D4CD}">
  <ds:schemaRefs>
    <ds:schemaRef ds:uri="http://schemas.microsoft.com/sharepoint/v3/contenttype/forms"/>
  </ds:schemaRefs>
</ds:datastoreItem>
</file>

<file path=customXml/itemProps2.xml><?xml version="1.0" encoding="utf-8"?>
<ds:datastoreItem xmlns:ds="http://schemas.openxmlformats.org/officeDocument/2006/customXml" ds:itemID="{619BA683-DCA0-4CE7-AF2E-29A62652E0EC}">
  <ds:schemaRefs>
    <ds:schemaRef ds:uri="http://purl.org/dc/elements/1.1/"/>
    <ds:schemaRef ds:uri="http://schemas.microsoft.com/office/2006/metadata/properties"/>
    <ds:schemaRef ds:uri="7a95811a-ba68-42e9-8e1b-1a95b25fb290"/>
    <ds:schemaRef ds:uri="http://purl.org/dc/terms/"/>
    <ds:schemaRef ds:uri="c233f561-1d26-4ec5-b88f-ad8276fabf46"/>
    <ds:schemaRef ds:uri="http://schemas.openxmlformats.org/package/2006/metadata/core-properties"/>
    <ds:schemaRef ds:uri="http://schemas.microsoft.com/office/2006/documentManagement/types"/>
    <ds:schemaRef ds:uri="http://schemas.microsoft.com/office/infopath/2007/PartnerControls"/>
    <ds:schemaRef ds:uri="8b191620-0153-4acc-a89a-219ae713f494"/>
    <ds:schemaRef ds:uri="http://www.w3.org/XML/1998/namespace"/>
    <ds:schemaRef ds:uri="http://purl.org/dc/dcmitype/"/>
  </ds:schemaRefs>
</ds:datastoreItem>
</file>

<file path=customXml/itemProps3.xml><?xml version="1.0" encoding="utf-8"?>
<ds:datastoreItem xmlns:ds="http://schemas.openxmlformats.org/officeDocument/2006/customXml" ds:itemID="{42B9A5D7-C88F-4AC3-9CC4-4B4586435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33f561-1d26-4ec5-b88f-ad8276fabf46"/>
    <ds:schemaRef ds:uri="7a95811a-ba68-42e9-8e1b-1a95b25fb290"/>
    <ds:schemaRef ds:uri="8b191620-0153-4acc-a89a-219ae713f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1. View Paycheck</vt:lpstr>
      <vt:lpstr>2. EE Data</vt:lpstr>
      <vt:lpstr>3. Leave Schedule</vt:lpstr>
      <vt:lpstr>Data Table</vt:lpstr>
      <vt:lpstr>'3. Leave Schedule'!Print_Area</vt:lpstr>
      <vt:lpstr>Instructions!Print_Area</vt:lpstr>
    </vt:vector>
  </TitlesOfParts>
  <Manager/>
  <Company>City of San Jose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Kay, Kenneth</dc:creator>
  <cp:keywords/>
  <dc:description/>
  <cp:lastModifiedBy>Morton, Amy</cp:lastModifiedBy>
  <cp:revision/>
  <cp:lastPrinted>2023-02-27T22:50:25Z</cp:lastPrinted>
  <dcterms:created xsi:type="dcterms:W3CDTF">2021-10-09T03:25:38Z</dcterms:created>
  <dcterms:modified xsi:type="dcterms:W3CDTF">2023-04-05T21:22:24Z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0x010100056E887430D1BE44A3E6AA2CB21FA8FD</vt:lpwstr>
  </property>
  <property fmtid="{D5CDD505-2E9C-101B-9397-08002B2CF9AE}" pid="3" name="MediaServiceImageTags">
    <vt:lpwstr/>
  </property>
</Properties>
</file>